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370" windowHeight="11160"/>
  </bookViews>
  <sheets>
    <sheet name="АИП 2020 " sheetId="4" r:id="rId1"/>
  </sheets>
  <definedNames>
    <definedName name="_xlnm.Print_Titles" localSheetId="0">'АИП 2020 '!$6:$6</definedName>
    <definedName name="_xlnm.Print_Area" localSheetId="0">'АИП 2020 '!$A:$H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8" i="4" l="1"/>
  <c r="E170" i="4"/>
  <c r="F170" i="4"/>
  <c r="G160" i="4"/>
  <c r="D169" i="4"/>
  <c r="D168" i="4"/>
  <c r="D167" i="4"/>
  <c r="D59" i="4"/>
  <c r="G61" i="4"/>
  <c r="D76" i="4"/>
  <c r="G30" i="4"/>
  <c r="G215" i="4"/>
  <c r="D77" i="4"/>
  <c r="D79" i="4"/>
  <c r="D78" i="4"/>
  <c r="D80" i="4"/>
  <c r="D81" i="4"/>
  <c r="G170" i="4" l="1"/>
  <c r="H83" i="4"/>
  <c r="E83" i="4"/>
  <c r="F83" i="4"/>
  <c r="D82" i="4"/>
  <c r="D211" i="4" l="1"/>
  <c r="G133" i="4"/>
  <c r="G83" i="4"/>
  <c r="G189" i="4"/>
  <c r="D219" i="4"/>
  <c r="D75" i="4"/>
  <c r="D196" i="4"/>
  <c r="D165" i="4"/>
  <c r="D195" i="4"/>
  <c r="D194" i="4"/>
  <c r="D115" i="4"/>
  <c r="E99" i="4"/>
  <c r="F99" i="4"/>
  <c r="G99" i="4"/>
  <c r="H99" i="4"/>
  <c r="E220" i="4"/>
  <c r="F220" i="4"/>
  <c r="G220" i="4"/>
  <c r="H220" i="4"/>
  <c r="E216" i="4"/>
  <c r="F216" i="4"/>
  <c r="G216" i="4"/>
  <c r="H216" i="4"/>
  <c r="D218" i="4"/>
  <c r="D220" i="4" l="1"/>
  <c r="D176" i="4"/>
  <c r="D98" i="4"/>
  <c r="D113" i="4"/>
  <c r="D112" i="4"/>
  <c r="D111" i="4"/>
  <c r="D74" i="4" l="1"/>
  <c r="E137" i="4" l="1"/>
  <c r="F137" i="4"/>
  <c r="H137" i="4"/>
  <c r="D136" i="4"/>
  <c r="G137" i="4" l="1"/>
  <c r="G198" i="4" l="1"/>
  <c r="E145" i="4"/>
  <c r="F145" i="4"/>
  <c r="G145" i="4"/>
  <c r="H145" i="4"/>
  <c r="E125" i="4"/>
  <c r="F125" i="4"/>
  <c r="G125" i="4"/>
  <c r="H125" i="4"/>
  <c r="D122" i="4"/>
  <c r="D123" i="4"/>
  <c r="D124" i="4"/>
  <c r="D144" i="4"/>
  <c r="E178" i="4"/>
  <c r="G178" i="4"/>
  <c r="H178" i="4"/>
  <c r="F178" i="4"/>
  <c r="D177" i="4"/>
  <c r="D73" i="4"/>
  <c r="D135" i="4"/>
  <c r="D51" i="4"/>
  <c r="E205" i="4"/>
  <c r="F205" i="4"/>
  <c r="G205" i="4"/>
  <c r="H205" i="4"/>
  <c r="E116" i="4"/>
  <c r="F116" i="4"/>
  <c r="G116" i="4"/>
  <c r="H116" i="4"/>
  <c r="D134" i="4"/>
  <c r="E198" i="4"/>
  <c r="F198" i="4"/>
  <c r="H198" i="4"/>
  <c r="D193" i="4"/>
  <c r="D197" i="4"/>
  <c r="H170" i="4"/>
  <c r="D166" i="4"/>
  <c r="D72" i="4"/>
  <c r="D143" i="4"/>
  <c r="D140" i="4"/>
  <c r="D141" i="4"/>
  <c r="D142" i="4"/>
  <c r="D204" i="4"/>
  <c r="D203" i="4"/>
  <c r="D192" i="4"/>
  <c r="D121" i="4"/>
  <c r="D175" i="4"/>
  <c r="D174" i="4"/>
  <c r="D164" i="4"/>
  <c r="D71" i="4"/>
  <c r="D70" i="4"/>
  <c r="D139" i="4"/>
  <c r="D133" i="4"/>
  <c r="D114" i="4"/>
  <c r="D65" i="4"/>
  <c r="D66" i="4"/>
  <c r="D67" i="4"/>
  <c r="D68" i="4"/>
  <c r="D69" i="4"/>
  <c r="D64" i="4"/>
  <c r="D63" i="4"/>
  <c r="D62" i="4"/>
  <c r="D97" i="4"/>
  <c r="D96" i="4"/>
  <c r="D110" i="4"/>
  <c r="D60" i="4"/>
  <c r="D58" i="4"/>
  <c r="D57" i="4"/>
  <c r="D56" i="4"/>
  <c r="D55" i="4"/>
  <c r="D145" i="4" l="1"/>
  <c r="D61" i="4"/>
  <c r="D54" i="4"/>
  <c r="D53" i="4"/>
  <c r="D52" i="4"/>
  <c r="D172" i="4"/>
  <c r="D50" i="4"/>
  <c r="D49" i="4"/>
  <c r="D191" i="4"/>
  <c r="D163" i="4"/>
  <c r="D109" i="4"/>
  <c r="D48" i="4"/>
  <c r="D95" i="4"/>
  <c r="H146" i="4" l="1"/>
  <c r="E146" i="4"/>
  <c r="G146" i="4"/>
  <c r="F146" i="4"/>
  <c r="D162" i="4"/>
  <c r="D190" i="4"/>
  <c r="D120" i="4"/>
  <c r="D201" i="4"/>
  <c r="D202" i="4"/>
  <c r="D200" i="4"/>
  <c r="D47" i="4"/>
  <c r="D46" i="4"/>
  <c r="D215" i="4"/>
  <c r="D216" i="4" s="1"/>
  <c r="D45" i="4"/>
  <c r="D44" i="4"/>
  <c r="D119" i="4"/>
  <c r="D189" i="4"/>
  <c r="G225" i="4"/>
  <c r="D161" i="4"/>
  <c r="D43" i="4"/>
  <c r="D42" i="4"/>
  <c r="D41" i="4"/>
  <c r="D227" i="4"/>
  <c r="D205" i="4" l="1"/>
  <c r="F206" i="4"/>
  <c r="H206" i="4"/>
  <c r="G206" i="4"/>
  <c r="E206" i="4"/>
  <c r="E126" i="4"/>
  <c r="G126" i="4"/>
  <c r="F126" i="4"/>
  <c r="H126" i="4"/>
  <c r="D40" i="4"/>
  <c r="D212" i="4"/>
  <c r="D210" i="4"/>
  <c r="D209" i="4"/>
  <c r="D208" i="4"/>
  <c r="D182" i="4"/>
  <c r="D183" i="4"/>
  <c r="D184" i="4"/>
  <c r="D185" i="4"/>
  <c r="D186" i="4"/>
  <c r="D187" i="4"/>
  <c r="D188" i="4"/>
  <c r="D181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48" i="4"/>
  <c r="D129" i="4"/>
  <c r="D130" i="4"/>
  <c r="D131" i="4"/>
  <c r="D132" i="4"/>
  <c r="D128" i="4"/>
  <c r="D103" i="4"/>
  <c r="D104" i="4"/>
  <c r="D105" i="4"/>
  <c r="D106" i="4"/>
  <c r="D107" i="4"/>
  <c r="D108" i="4"/>
  <c r="D118" i="4"/>
  <c r="D125" i="4" s="1"/>
  <c r="D102" i="4"/>
  <c r="D86" i="4"/>
  <c r="D87" i="4"/>
  <c r="D88" i="4"/>
  <c r="D89" i="4"/>
  <c r="D90" i="4"/>
  <c r="D91" i="4"/>
  <c r="D92" i="4"/>
  <c r="D93" i="4"/>
  <c r="D94" i="4"/>
  <c r="D85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0" i="4"/>
  <c r="D170" i="4" l="1"/>
  <c r="D83" i="4"/>
  <c r="D99" i="4"/>
  <c r="D137" i="4"/>
  <c r="D146" i="4" s="1"/>
  <c r="D198" i="4"/>
  <c r="D206" i="4" s="1"/>
  <c r="D116" i="4"/>
  <c r="D126" i="4" s="1"/>
  <c r="H213" i="4"/>
  <c r="E213" i="4"/>
  <c r="F213" i="4"/>
  <c r="G213" i="4"/>
  <c r="D225" i="4" l="1"/>
  <c r="D173" i="4" l="1"/>
  <c r="D178" i="4" s="1"/>
  <c r="G179" i="4" l="1"/>
  <c r="E179" i="4"/>
  <c r="H179" i="4"/>
  <c r="F179" i="4"/>
  <c r="E100" i="4"/>
  <c r="H100" i="4"/>
  <c r="G100" i="4"/>
  <c r="F100" i="4"/>
  <c r="H221" i="4" l="1"/>
  <c r="F221" i="4"/>
  <c r="E221" i="4"/>
  <c r="G221" i="4"/>
  <c r="D213" i="4"/>
  <c r="D179" i="4" l="1"/>
  <c r="D100" i="4"/>
  <c r="D221" i="4" l="1"/>
</calcChain>
</file>

<file path=xl/sharedStrings.xml><?xml version="1.0" encoding="utf-8"?>
<sst xmlns="http://schemas.openxmlformats.org/spreadsheetml/2006/main" count="229" uniqueCount="227">
  <si>
    <t>№п/п</t>
  </si>
  <si>
    <t>Наименование объекта, адрес</t>
  </si>
  <si>
    <t>Средства областного бюджета</t>
  </si>
  <si>
    <t>Общий объем финансирования</t>
  </si>
  <si>
    <t>ИТОГО</t>
  </si>
  <si>
    <t xml:space="preserve">Выполнение работ по объекту: "Ремонт парапета на площади "Роза Ветров" в г.Зеленоградске Калининградской области" </t>
  </si>
  <si>
    <t>Выполнение работ по объекту: "Ремонт променада с заменой плиточного покрытия в г.Зеленоградске Калининградской области</t>
  </si>
  <si>
    <t xml:space="preserve">Выполнение работ по объекту: "Ремонт въезда и тротуара возле развлекательного комплекса "Парадокс" по ул.Саратовской в г.Зеленоградске Калининградской области" </t>
  </si>
  <si>
    <t>Выполнение работ по объекту: "Устройство автопарковки возле здания суда по ул.Пограничной в г.Зеленоградске Калининградской области</t>
  </si>
  <si>
    <t xml:space="preserve">Выполнение работ по объекту: "Ремонт променада в пос.Лесной Зеленоградского района Калининградской области" </t>
  </si>
  <si>
    <t xml:space="preserve">Выполнение работ по объекту: "Устройство общественного туалета возле здания МФЦ в г.Зеленоградске Калининградской области" </t>
  </si>
  <si>
    <t xml:space="preserve">Выполнение работ по объекту: "Ремонт дорожного покрытия по ул.Гагарина (от центральной площади по ул.Крымской до поворота с ул.Гагарина на ул.Пионерскую ) в г.Зеленоградске Калининградской области" </t>
  </si>
  <si>
    <t xml:space="preserve">Выполнение работ по объекту: "Устройство тротуара по ул.Володарского в г.Зеленоградске Калининградской области" </t>
  </si>
  <si>
    <t xml:space="preserve">Выполнение работ по объекту: "Устройство тротуара по ул.Прохоренко в г.Зеленоградске Калининградской области" </t>
  </si>
  <si>
    <t>Выполнение работ по объекту: "Ремонт спуска к морю в (районе дома № 40 по ул.Гагарина) на променаде в г.Зеленоградске Калининградской области"</t>
  </si>
  <si>
    <t>Выполнение работ по объекту: "Ремонт спуска к морю (в районе пер.Первомайского) на променаде в г.Зеленоградске Калининградской области"</t>
  </si>
  <si>
    <t>Выполнение работ по объекту: "Ремонт подъездной дороги к дому № 34 по ул.Садовая в г.Зеленоградске Калининградской области</t>
  </si>
  <si>
    <t xml:space="preserve">Выполнение работ по объекту: "Ремонт дорожного покрытия и тротуара по ул.Потёмкина в г.Зеленоградске Калининградской области" </t>
  </si>
  <si>
    <t>Выполнение работ по объекту: "Ремонт дорожного покрытия и тротуара по ул. М.Расковой в г.Зеленоградске Калининградской области</t>
  </si>
  <si>
    <t>Выполнение работ по объекту: "Устройство дренажа для системы боллардов в г.Зеленоградске Калининградской области</t>
  </si>
  <si>
    <t xml:space="preserve">Выполнение работ по объекту: "Устройство подсветки зданий №№ 6, 10, 12 по Курортному проспекту в г.Зеленоградске Калининградской области" </t>
  </si>
  <si>
    <t>Выполнение работ по объекту: "Обустройство въезда с ул.Пионерской на Приморский проезд (перешеек) в г.Зеленоградске Калининградской области</t>
  </si>
  <si>
    <t>Выполнение работ по объекту: "Ремонт дорожного покрытия по 2-му Октябрьскому переулку в г.Зеленоградске Калининградской области"</t>
  </si>
  <si>
    <t>Выполнение работ по объекту: "Ремонт дорожного покрытия по ул.Октябрьской в г.Зеленоградске Калининградской области"</t>
  </si>
  <si>
    <t xml:space="preserve">Выполнение работ по объекту: "Ремонт въездов к жилым домам по 2-му Октябрьскому пер., ул.Балтийской, ул.Ткаченко, ул.Московской в г.Зеленоградске Калининградской области" </t>
  </si>
  <si>
    <t xml:space="preserve">Выполнение работ по объекту: "Ремонт водопроводных сетей в пос.Орехово-Майский Зеленоградского района Калининградск5ой области" </t>
  </si>
  <si>
    <t xml:space="preserve">Выполнение работ по объекту: "Ремонт водопроводных сетей на ул.Советской от дома № 3 до дома № 5, ул.Зелёная от дома № 1 до дома № 23 в пос.Кострово Зеленоградского района Калининградской области" </t>
  </si>
  <si>
    <t xml:space="preserve">Выполнение работ по объекту: "Ремонт водопроводных сетей (от дома № 1 по ул.Калининградское шоссе до дома № 24 по ул.Новая, переход на левую сторону от дома № 8 до дома № 14 по ул.Новая) в пос.Сиренево Зеленоградского района Калининградской области" </t>
  </si>
  <si>
    <t xml:space="preserve">Адресный инвестиционный перечень объектов капитальных вложений муниципального образования «Зеленоградский городской округ» на 2020 год» </t>
  </si>
  <si>
    <t>Средства федерального бюджета</t>
  </si>
  <si>
    <t>Средства бюджета городского округа</t>
  </si>
  <si>
    <t>Средства дорожного фонда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</si>
  <si>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"Зеленоградский городской округ"</t>
  </si>
  <si>
    <t>1</t>
  </si>
  <si>
    <t>Распорядитель бюджетных средств - Администрация МО "Зеленоградский городской округ"</t>
  </si>
  <si>
    <t>г. Зеленоградск</t>
  </si>
  <si>
    <t>тыс.руб</t>
  </si>
  <si>
    <t>Переславский территориальный отдел</t>
  </si>
  <si>
    <t>Ковровский территориальный отдел</t>
  </si>
  <si>
    <t>Красноторовский территориальный отдел</t>
  </si>
  <si>
    <t>Территориальный отдел "Куршская коса"</t>
  </si>
  <si>
    <t>ИТОГО по г.Зеленоградску</t>
  </si>
  <si>
    <t>ИТОГО по Переславскому территориальному отделу</t>
  </si>
  <si>
    <t>ИТОГО по территориальному отделу "Куршская коса"</t>
  </si>
  <si>
    <t>ИТОГО по Ковровскому территориальному отделу</t>
  </si>
  <si>
    <t>ИТОГО по Красноторовскому территориальному отделу</t>
  </si>
  <si>
    <t>ИТОГО по адресному инвестиционному перечню</t>
  </si>
  <si>
    <t>Объекты Областной адресной инвестиционной программы</t>
  </si>
  <si>
    <t xml:space="preserve">Разработка проектной и рабочей документации по объекту "Газификация пос.Кострово,  пос.Логвино Зеленоградского  района" </t>
  </si>
  <si>
    <t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</si>
  <si>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Разработка проектной и рабочей документации по объекту: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</t>
  </si>
  <si>
    <t>ИТОГО по областной адресной инвестиционной программы</t>
  </si>
  <si>
    <t xml:space="preserve">Выполнение работ по объекту: "Ремонт водопроводных сетей по ул.Каменной в пос.Дунаевка Зеленоградского района Калининградской области" </t>
  </si>
  <si>
    <t xml:space="preserve">Выполнение работ по объекту: "Устройство водопроводной колонки в пос.Обухово Зеленоградского района Калининградской области" </t>
  </si>
  <si>
    <t xml:space="preserve">Выполнение работ по объекту: "Устройство тротуара по ул.Пионерской в г.Зеленоградске Калининградской области" </t>
  </si>
  <si>
    <t>Выполнение работ по объекту: "Устройство водонапорной башни в пос.Охотное Зеленоградского района Калининградской области"</t>
  </si>
  <si>
    <t xml:space="preserve">Выполнение работ по объекту: "Устройство тротуара по ул.Железнодорожной (от магазина "Спар" в сторону пос.Вишневое) в г.Зеленоградске Калининградской области" </t>
  </si>
  <si>
    <t xml:space="preserve">Выполнение работ по объекту: "Устройство тротуара по ул.Крылова (вдоль территории МАДОУ № 23 Детский сад "Сказка" в г.Зеленоградске Калининградской области" </t>
  </si>
  <si>
    <t xml:space="preserve">Выполнение работ по объекту: "Устройство тротуара и пешеходного перехода по ул.Школьной в пос.Кострово Зеленоградского района Калининградской области" </t>
  </si>
  <si>
    <t xml:space="preserve">Выполнение работ по объекту:" Ремонт эксплуатационной скважины в пос.Рощино  Зеленоградского района Калининградской области" </t>
  </si>
  <si>
    <t>Устройство уличного освещения по ул.Балтийской от дома № 79 до дома № 89, по пер.Восточному в пос.Коврово Зеленоградского района Калининградской области"</t>
  </si>
  <si>
    <t>Выполнение работ по объекту: "Ремонт водопровода в пос.Охотное (от распределительного колодца возле скважины до дома № 6)Зеленоградского района Калининградской области"</t>
  </si>
  <si>
    <t xml:space="preserve">Выполнение работ по объекту: "Ремонт фасада административного здания по адресу: Калининградская область, Зеленоградский район, пос.Коврово, ул.Балтийская, дом № 53" </t>
  </si>
  <si>
    <t xml:space="preserve">Выполнение работ по разработке проектно-сметной документации на проведение работ по капитальному ремонту крыши и фасада, на объекте культурного наследия местного (муниципального) значения "Дом жилой XX века", расположенного по адресу: Калининградская область, г.Зеленоградск, ул.Ленина, дом № 4 </t>
  </si>
  <si>
    <t>Поставка детской уличной игровой площадки и её монтаж в пос.Колосовка Зеленоградского района Калининградской области</t>
  </si>
  <si>
    <t xml:space="preserve">Поставка детской уличной игровой площадки и её монтаж в пос.Луговское Зеленоградского района Калининградской области </t>
  </si>
  <si>
    <t xml:space="preserve">Поставка детской уличной игровой площадки и её монтаж в пос.Поваровка Зеленоградского района Калининградской области </t>
  </si>
  <si>
    <t xml:space="preserve">Поставка инертного материала (боя бетона) для подсыпки дорог для нужд муниципального образования "Зеленоградский городской округ" </t>
  </si>
  <si>
    <t>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</si>
  <si>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Обшивка торцевых частей фасада здания деревянными элементами по адресу : Курортный проспект д.19 в г.Зеленоградске Калининградской области</t>
  </si>
  <si>
    <t>Выполнение электромонтажных работ по восстановлению уличного освещения от д № 42 на ул.Балтийской в г.Зеленоградске</t>
  </si>
  <si>
    <t xml:space="preserve">Выполнение работ по восстановлению наружного освещения в пос.Заостровье, пос.Романово, пос.Кумачево, пос.Ольховое, пос.Зеленый Гай Зеленоградского района Калининградской области </t>
  </si>
  <si>
    <t>Ремонт дорог в г.Зеленоградске</t>
  </si>
  <si>
    <t>ИТОГО по дорогам г.Зеленоградска</t>
  </si>
  <si>
    <t xml:space="preserve"> "Ремонт кровли здания дома культуры в пос.Лесной Зеленоградского района Калининградской области"</t>
  </si>
  <si>
    <t xml:space="preserve"> "Ремонт фасада здания дома культуры в пос.Лесной Зеленоградского района Калининградской области"</t>
  </si>
  <si>
    <t>Ремонт дорог Ковровского территориального отдела</t>
  </si>
  <si>
    <t>Итого по ремонту дорог Ковровского территориального отдела</t>
  </si>
  <si>
    <t xml:space="preserve">Итого </t>
  </si>
  <si>
    <t>Приобретение скамеек (11 шт.)</t>
  </si>
  <si>
    <t>ИТОГО МБ по решению совета от февраля</t>
  </si>
  <si>
    <t>Остатки по неопл контракт на 01.01.2020</t>
  </si>
  <si>
    <t xml:space="preserve">Поставка урн на литом столбе для нужд муниципального образования "Зеленоградский городской округ" </t>
  </si>
  <si>
    <t xml:space="preserve">Поставка урн чугунных литых для нужд муниципального образования "Зеленоградский городской округ" </t>
  </si>
  <si>
    <t xml:space="preserve">Выполнение работ по объекту: "Ремонт туалета в административном здании по адресу: Калининградская область, зеленоградский район, пос.Рыбачий, ул. Победы, д. 2" </t>
  </si>
  <si>
    <t>Выполнение работ по объекту: "Ремонт жилого дома № 7 по пер.Приозёрному в пос.Романово Зеленоградского района Калининградской области"</t>
  </si>
  <si>
    <t xml:space="preserve">Выполнение работ по объекту: "Установка водонапорпной башни "Рожновского" в пос.Холмы Зеленоградского района Калининградской области" </t>
  </si>
  <si>
    <t xml:space="preserve">Выполнение работ по объекту: "Ремонт канализационных колодцев в пос.Холмогоровка (от детского сада до музея 43-й армии) Зеленоградского района Калининградской области" </t>
  </si>
  <si>
    <t xml:space="preserve">Выполнение работ по объекту: "Ремонт эксплуатационной скважины в пос.Путилово Зеленоградского района Калининградской области" </t>
  </si>
  <si>
    <t xml:space="preserve">Выполнение работ по объекту: "Ремонт эксплуатационной скважины в пос.Красноторовка Зеленоградского района Калининградской области" </t>
  </si>
  <si>
    <t xml:space="preserve">Выполнение работ по объекту: "Ремонт водопровода в пос.Алексино" Зеленоградского района Калининградской области" </t>
  </si>
  <si>
    <t xml:space="preserve">Выполнение работ по объекту: "Ремонт тротуара по ул.Бровцева в г.Зеленоградске Калининградской области (от ул.Ленина до 1-ого Садового переулка, правая сторона)" </t>
  </si>
  <si>
    <t xml:space="preserve">Выполнение работ по объекту: "Ремонт помещений библиотеки по ул.Центральная, 1 в пос.Красноторовка Зеленоградского района Калининградской области" </t>
  </si>
  <si>
    <t xml:space="preserve">Выполнение работ по объекту: "Устройство тротуара по ул.Садовая (не четная сторона) в г.Зеленоградске Калининградской области" </t>
  </si>
  <si>
    <t xml:space="preserve">Выполнение завершающих работ по объекту:"Межпоселковый газопровод от АГРС г.Зеленоградска к поселкам Холмы, Безымянка, Надеждино-Луговское Зеленоградского района и к индустриальному парку "Храброво" (продувка, испытания, врезка и пуск газа) </t>
  </si>
  <si>
    <t>Корректировка, разработка схем газоснабжения, получение тезнических условий, проверка сметной документации</t>
  </si>
  <si>
    <t>Выполнение работ по подсветке пирса на озере в парке г.Зеленоградска</t>
  </si>
  <si>
    <t>Подставка светильников линейных для нужд МО "Зеленоградский горождской округ"</t>
  </si>
  <si>
    <t xml:space="preserve">Устройство  уличного освещения  на ул. Изумрудная в п. Холмогоровка Зеленоградского  городского округа </t>
  </si>
  <si>
    <t>Выполнение работ по объекту: "Ремонт актового зала в административном здании по адресу: ул.Крымская, 5-а в г.Зеленоградске Калининградской области</t>
  </si>
  <si>
    <t xml:space="preserve">Выполнение работ по объекту: "Устройство детской игровой площадки по ул.Бровцева (напротив дома № 15) в г.Зеленоградске Калининградской области" </t>
  </si>
  <si>
    <t xml:space="preserve">Выполнение работ по объекту: "Ремонт кровли здания дома культуры по адресу: Калининградская область, г.Зеленоградск, Курортный проспект, дом № 11" </t>
  </si>
  <si>
    <t xml:space="preserve">Выполнение работ по объекту: "Ремонт кровли в здании МАОУ СОШ пос.Романово Зеленоградского района Калининградской области" </t>
  </si>
  <si>
    <t xml:space="preserve">Выполнение работ по объекту: "Ремонт эксплуатационной скважины в пос.Откосово Зеленоградского района Калининградской области" </t>
  </si>
  <si>
    <t xml:space="preserve">Выполнение работ по объекту: "Устройство пешеходного перехода и устройство тротуара по ул.Букетной в пос.Мельниково Зеленоградского района Калининградской области" </t>
  </si>
  <si>
    <t>Выполнение работ по объекту: "Ремонт дорожного покрытия с устройством парковки и тротуара возле жилого дома № 3 по ул.Солнечной в г.Зеленоградске Калининградской области"</t>
  </si>
  <si>
    <t>Выполнение работ по объекту: "Капитальный ремонт спортивного зала МАОУ ООШ п.Грачевка, расположенного по адресу : Калининградская область, Зеленоградский район, п.Грачевка,ул. Школьная, 1а" (Программа Развитие образование)</t>
  </si>
  <si>
    <t>Выполнение работ по объекту:"Ремонт дорожного покрытия ул.Зеленая в пос.Колосовка Зеленоградского района Калининградской области</t>
  </si>
  <si>
    <t xml:space="preserve">Выполнение работ по объекту: "Ремонт дорожного покрытия по ул. Озёрная в пос. Кумачёво Зеленоградского района Калининградской области" </t>
  </si>
  <si>
    <t xml:space="preserve">Выполнение работ по объекту: "Ремонт сетей бытовой канализации в пос. Сосновка Зеленоградского района Калининградской области" </t>
  </si>
  <si>
    <t xml:space="preserve">Выполнение работ по созданию и поставке скульптурной композиции на подставке «Бегущая по волнам» в городе Зеленоградске ориентир ул. Ленина, 12 </t>
  </si>
  <si>
    <t>Ремонт дорог по Переславскому территориальному отделу</t>
  </si>
  <si>
    <t>Итого по дорогам Переславского территориального отдела</t>
  </si>
  <si>
    <t>Распорядитель бюджетных средств - МКУ "Служба заказчика Зеленоградского ГО"</t>
  </si>
  <si>
    <t>Проверка сметной документации</t>
  </si>
  <si>
    <t>Поставка скамеек парковых для нужд муниципального образования "Зеленоградский городской округ" (7шт)</t>
  </si>
  <si>
    <t>Выполнение работ по установке светильников на искусственном островке озера в парке г.Зеленоградска</t>
  </si>
  <si>
    <t>Выполнение работ по объекту: "Ремонт дорожного покрытия в пос. Сторожевое, пос. Баркасово Зеленоградского района Калининградской области"</t>
  </si>
  <si>
    <t xml:space="preserve">Выполнение работ по объекту: "Ремонт дорожного покрытия в пос. Янтаровка, пос. Прислово Зеленоградского района Калининградской области" </t>
  </si>
  <si>
    <t xml:space="preserve">Выполнение работ по объекту: "Ремонт дорожного покрытия по ул. Новая в пос. Русское Зеленоградского района Калининградской области" </t>
  </si>
  <si>
    <t>Ремонт дорог Красноторовского территориального отдела</t>
  </si>
  <si>
    <t>Итого по дорогам Красноторовского территориального отдела</t>
  </si>
  <si>
    <t>Итого</t>
  </si>
  <si>
    <t xml:space="preserve">Выполнение работ по объекту: "Ремонт дорожного покрытия и устройство контейнерной площадки для сбора ТБО на 10 мест возле дома № 3 по ул. Центральной в пос. Колосовка Зеленоградского района Калининградской области" </t>
  </si>
  <si>
    <t xml:space="preserve">Поставка торговых павильонов (минирынков) для нужд муниципального образования "Зеленоградский городской округ" </t>
  </si>
  <si>
    <t xml:space="preserve">Выполнение работ по объекту: "Ремонт помещений библиотеки в пос. Луговское Зеленоградского района Калининградской области" </t>
  </si>
  <si>
    <t>Ремонт дорог по территориальному отделу "Куршская коса"</t>
  </si>
  <si>
    <t>Итого по дорогам территориального отдела "Куршская коса"</t>
  </si>
  <si>
    <t xml:space="preserve">Выполнение работ по объекту: "Ремонт дорожного покрытия по 1-му Садовому пер. (от ул. Победы до ул. Сибирякова) в г. Зеленоградске Калининградской области" </t>
  </si>
  <si>
    <t xml:space="preserve">Выполнение работ по объекту: "Ремонт подъезда дома № 18 по ул. Володарского в г. Зеленоградске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</si>
  <si>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Колосовка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</si>
  <si>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Луговское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</si>
  <si>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Поваровка Зеленоградского района Калининградской области" </t>
  </si>
  <si>
    <t xml:space="preserve">Выполнение работ по объекту: "Ремонт тротуара и дорожного покрытия по 2-му Приморскому переулку (от перекрестка ул. Первомайской до ул. Гагарина); от ул. Толстого до дома № 41 по ул. Гагарина; от перекрестка ул. Пушкина до перекрестка ул. Толстого в г. Зеленоградске Калининградской области." </t>
  </si>
  <si>
    <t xml:space="preserve">Поставка, монтаж и наладка автоматического турникета (калитки) для нужд муниципального образования "Зеленоградский городской округ" </t>
  </si>
  <si>
    <t>Приобретение легкового автомобиля</t>
  </si>
  <si>
    <t xml:space="preserve">Художественная роспись фасадов на Курортном пр. д.13, д.25 </t>
  </si>
  <si>
    <t xml:space="preserve">Выполнение работ по замене электрокабеля в парке, подсветка пирса лентой, установка светильников, питание на памятник </t>
  </si>
  <si>
    <t>Приобретение и установка урн в пос.Грачевка, пос.Поваровка, пос.Русское</t>
  </si>
  <si>
    <t>Выполнение работ по объекту: "Ремонт дорожного покрытия в п.Горбатовка  Зеленоградского района Калининградской области</t>
  </si>
  <si>
    <t>Выполнение работ по объекту:"Ямочный ремонт дорог в г.Зеленоградске"</t>
  </si>
  <si>
    <t xml:space="preserve">Выполнение работ по объекту: "Текущий ремонт тротуаров в г. Зеленоградске Калининградской области" </t>
  </si>
  <si>
    <t xml:space="preserve">Поставка и установка пандуса в здании библиотеки в пос. Рыбачий Зеленоградского района Калининградской области </t>
  </si>
  <si>
    <t xml:space="preserve">Выполнение работ по объекту: "Ремонт тротуара по ул. Саратовской в г. Зеленоградске Калининградской области" </t>
  </si>
  <si>
    <t xml:space="preserve">Выполнение работ по объекту: "Ремонт дорожного покрытия по ул. Приморской в г. Зеленоградске Калининградской области" </t>
  </si>
  <si>
    <t xml:space="preserve">Выполнение работ по объекту: "Ремонт дорожного покрытия по ул. Московской и ремонт тротуара между ул.Московской и ул.Ткаченко в г. Зеленоградске Калининградской области" </t>
  </si>
  <si>
    <t>Выполнение работ по установке ограждений на Центральной площади в г.Зеленоградске</t>
  </si>
  <si>
    <t>Выполнение работ по установке ограждений на ул.Московская в г.Зеленоградске</t>
  </si>
  <si>
    <t>Выполнение работ по установке контейнерных площадок в пос.Вишневое</t>
  </si>
  <si>
    <t xml:space="preserve">Выполнение работ по объекту: «Капитальный ремонт лестничных пролетов в здании МАОУ «Гимназия «Вектор» г. Зеленоградска Калининградской области» </t>
  </si>
  <si>
    <t>Выполнение работ по строительству зала борьбы в г.Зеленоградске</t>
  </si>
  <si>
    <t>Выполнение работ по объекту: "Ремонт кабинетов администрации"</t>
  </si>
  <si>
    <t xml:space="preserve">Разработка проектно-сметной документации по капитальному ремонту фасада, на объекте культурного наследия регионального значения "Вилла Крелль" начало XX века, расположенного по адресу : Калининградская область г.Зеленоградск, ул.Ленина, д.6  </t>
  </si>
  <si>
    <t xml:space="preserve">Выполнение работ по объекту: "Ремонт дорожного покрытия пос. Кострово, ул. Зелёная, Зеленоградского городского округа, Калининградской области" </t>
  </si>
  <si>
    <t xml:space="preserve">Выполнение работ по объекту: "Ремонт дорожного покрытия по пер. Дружбы, пер. Солнечному, ул. Вишнёвой в пос. Переславское Зеленоградского района Калининградской области" </t>
  </si>
  <si>
    <t xml:space="preserve">Выполнение работ по объекту: "Капитальный ремонт дорожного покрытия пос. Переславское, ул. Зелёная, Зеленоградского района, Калининградской области" </t>
  </si>
  <si>
    <t xml:space="preserve">Выполнение работ по объекту: "Капитальный ремонт дорожного покрытия ул. Зелёная в пос. Лесной Зеленоградского района Калининградской области" </t>
  </si>
  <si>
    <t xml:space="preserve">Выполнение работ по объекту: "Капитальный ремонт дорожного покрытия по пер. Монетному в пос. Коврово Зеленоградского района Калининградской области" </t>
  </si>
  <si>
    <t>Надо забрать с АИП на программу мемориалы (отыграли-1389,79595 т.р.закрывают на 1362,54805 т.р.)</t>
  </si>
  <si>
    <t xml:space="preserve">Выполнение работ по разработке рабочей проектной документации по объекту: "Капитальный ремонт ул.Морская в пос.Малиновка Зеленоградского района </t>
  </si>
  <si>
    <t xml:space="preserve">Выполнение работ по объекту: "Ремонт дорожного покрытия в пос. Орехово Зеленоградского района Калининградской области" </t>
  </si>
  <si>
    <t xml:space="preserve">Выполнение работ по объекту: "Ремонт дорожного покрытия по ул. Степной в пос. Рыбачий Зеленоградского района Калининградской области" </t>
  </si>
  <si>
    <t>Выполнение работ по объекту: "Ремонт дорожного покрытия по ул. Заречной в пос. Рыбачий Зеленоградского района Калининградской области</t>
  </si>
  <si>
    <t xml:space="preserve">Выполнение работ по объекту: "Ремонт дорожного покрытия по ул. Строителей в пос. Рыбачий Зеленоградского района Калининградской области" </t>
  </si>
  <si>
    <t xml:space="preserve">Выполнение работ по объекту: "Замена дымоходной трубы в котельной пос. Кострово Зеленоградского района Калининградской области" </t>
  </si>
  <si>
    <t xml:space="preserve">Поставка котла отопительного и его установка в котельной пос. Колосовка Зеленоградского района Калининградской области </t>
  </si>
  <si>
    <t xml:space="preserve">Выполнение работ по объекту: "Капитальный ремонт дорожного покрытия по ул. Букетной в пос. Мельниково Зеленоградского района Калининградской области" </t>
  </si>
  <si>
    <t>"Ремонт кровли  дома культуры в пос.Рыбачий Зеленоградского района Калининградской области</t>
  </si>
  <si>
    <t xml:space="preserve">Поставка контейнеров для ТКО для нужд муниципального образования "Зеленоградский городской округ" (KESKE)  </t>
  </si>
  <si>
    <t>Выполнение работ по объекту: "Ремонт помещений третьего этажа (замена мансардных окон) в здании администрации ул. Крымской, № 5 "А" в г. Зеленоградске Калининградской области"</t>
  </si>
  <si>
    <t xml:space="preserve">Выполнение работ по объекту: "Архитектурная подсветка фасада здания СОШ в г. Зеленоградске Калининградской области" </t>
  </si>
  <si>
    <t xml:space="preserve">Выполнение работ по объекту: "Архитектурная подсветка фасада здания гимназии "Вектор" в г. Зеленоградске Калининградской области" </t>
  </si>
  <si>
    <t>Выполнение работ по объекту:"Ремонт дорожного покрытия в пос.Низовка Зеленоградского района Калининградской области"</t>
  </si>
  <si>
    <t>Выполнение работ по объекту : "Ямочный ремонт  дорожного покрытия улиц территориального отдела "Куршская коса" Зеленоградского района Калининградской области"</t>
  </si>
  <si>
    <t xml:space="preserve">Выполнение электромонтажных работ по объекту: "Устройство уличного освещения по ул.Светлой и ул.Ясной в пос.Сосновка Зеленоградского района Калининградской области" </t>
  </si>
  <si>
    <t>Выполнение работ по объекту: "Ремонт трубопереезда по ул.Хуторская в пос.Куликово"</t>
  </si>
  <si>
    <t>Выполнение работ по объекту: "Ремонт дорожного покрытия от дома №16 по ул.Вишневая до дома №20 по ул.Школьная здания ДК пос.Краснофлотское"</t>
  </si>
  <si>
    <t>Выполнение работ по объекту:"Устройство уличного освещения по ул.Окружная в пос.Вишневое"</t>
  </si>
  <si>
    <t>Выполнение работ по устройству  контейнерных площадок для сбора ТКО в пос.Куликово</t>
  </si>
  <si>
    <t>Распорядитель бюджетных средств - МКУ "Плантаже"</t>
  </si>
  <si>
    <t>ИТОГО по МКУ "Служба заказчика Зеленоградского ГО"</t>
  </si>
  <si>
    <t>ИОГО по МКУ "Плантаже"</t>
  </si>
  <si>
    <t>Поставка и установка сцены в сквер "Королевы Луизы" для нужд муниципального образования "Зеленоградский городской округ"</t>
  </si>
  <si>
    <t>Приобретение и установка малых архитектурных форм (Изготовление и монтаж мозаичных панно на ул.Володарского в г.Зеленоградске)</t>
  </si>
  <si>
    <t xml:space="preserve">Выполнение работ по объекту: "Благоустройство территории и ремонт покрытия игровой площадки по ул. Крылова, д.1 в г. Зеленоградске Калининградской области" </t>
  </si>
  <si>
    <t xml:space="preserve">Приобретение урн </t>
  </si>
  <si>
    <t>Выполнение работ по объекту: "Ремонт тротуаров по улицам Приморская и Лазаревской в г.Зеленоградске Калининградской области"</t>
  </si>
  <si>
    <t>Поставка скамеек для нужд муниципального образования "Зеленоградский городской округ"(5шт)</t>
  </si>
  <si>
    <t xml:space="preserve">Выполнение работ по объекту: "Устройство накопительной площадки под ТКО с подъездными путями в пос. Каменка Зеленоградского района Калининградской области" </t>
  </si>
  <si>
    <t xml:space="preserve">Выполнение работ по объекту: "Капитальный ремонт уличного освещения по ул. Лесной в пос. Филино Зеленоградского района Калининградской области" </t>
  </si>
  <si>
    <t xml:space="preserve">Выполнение работ по объекту: "Капитальный ремонт уличного освещения по ул. Донской в пос. Сокольники Зеленоградского района Калининградской области" </t>
  </si>
  <si>
    <t>Выполнение работ по объекту: "Капитальный ремонт уличного освещения по ул. Новой в пос. Филино Зеленоградского района Калининградской области"</t>
  </si>
  <si>
    <t xml:space="preserve">Проектирование сетей водоотведения в пос.Холмогоровка </t>
  </si>
  <si>
    <t xml:space="preserve">Выполнение работ по объекту: "Капитальный ремонт тротуара по ул. Калининградское шоссе в пос. Кострово Зеленоградского района Калининградской области" </t>
  </si>
  <si>
    <t>Выполнение работ по объекту: "Капитальный ремонт помещений библиотеки в пос.Рыбачий Зеленоградского городского округа Калининградской области" (в рамках нацпроекта"Культура")</t>
  </si>
  <si>
    <t>Выполнение работ по благоустройству мемориалов и мемориальных комплексов на территории МО "Зеленоградский городской округ"  ( в рамках программы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округ")</t>
  </si>
  <si>
    <t>Разработка проектно сметной документации  по капитальному реморнту объекта культурного наследия "Братская могила воинов, погибших в годы ВОВ в п.Отковово "Танк" ( В рамках программы"Проведение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округ")</t>
  </si>
  <si>
    <t>Выполнение электромонтажных работ по подключению экрана в сквере "Королевы Луизы" в г.Зеленоградске</t>
  </si>
  <si>
    <t>Выполнение работ по по устройству уличного освещения вдоль велосипедной дорожки в г.Зеленоградске от автостоянки по ул.Московской в сторону НП "Куршская коса"</t>
  </si>
  <si>
    <t xml:space="preserve">Выполнение работ по объекту: "Ремонт дорожного полотна от ул. Железнодорожной дом № 4 до "Пакгауза" в г. Зеленоградске Калининградской области" </t>
  </si>
  <si>
    <t>Выполнение работ по объекту:"Капитальный ремонт  канализационной сети по ул.Школьной д.4 в пос.Красноторовка Зеленоградского района Калининградской области"</t>
  </si>
  <si>
    <t xml:space="preserve">Выполнение работ по объекту: «Капитальный ремонт фасада здания Муниципального автономного дошкольного образовательного учреждения – детский сад №3 в г. Зеленоградска, расположенного по адресу: 238530, Калининградская обл., г. Зеленоградск, ул. Первый Садовый переулок, дом 1» </t>
  </si>
  <si>
    <t>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</t>
  </si>
  <si>
    <t xml:space="preserve">Выполнение работ по объекту: "Устройство вводов в дома от теплотрассы в пос. Переславское Зеленоградского района Калининградской области" </t>
  </si>
  <si>
    <t xml:space="preserve">Выполнение работ по объекту: "Ремонт дорожного покрытия по ул. Взморья ( от кладбища до д.32) в пос. Лесной Зеленоградского района Калининградской области" </t>
  </si>
  <si>
    <t>Выполнение работ по объекту: "Ремонт кровли здания административно- торгового центра (ФАП) по ул.Советская 1б в пос.Романово Зеленоградского городского округа Калининградской области"</t>
  </si>
  <si>
    <t xml:space="preserve">Выполнение работ по объектам: "Ремонт 2х автобусных остановочных павильонов по ул. Тургенева (в районе р. Тростянка) и 2-х автобусных остановочных павильонов по ул. Железнодорожной (в районе пос. Вишневое) в г. Зеленоградске Калининградской области" </t>
  </si>
  <si>
    <t>Выполнение работ по объекту: "Ремонт дорожного покрытия и устройство тротуара ул.Советская в пос.Кострово Зеленоградского района Калининградской области"</t>
  </si>
  <si>
    <t>Выполнение работ по объекту:" Ремонт помещений ЗАГС по Курортному проспекту, дом 28 в г.Зеленоградске Калининградской области"</t>
  </si>
  <si>
    <t>Выполнение работ по объекту: "Ремонт подвальных помещений зданий музыкальной школы по ул.Тургенева, 5 "б" г.Зеленоградск Калининградской области"</t>
  </si>
  <si>
    <t xml:space="preserve">Выполнение работ по объекту: "Ремонт дорожного покрытия пос. Ольховое Зеленоградского района Калининградской области" </t>
  </si>
  <si>
    <t xml:space="preserve">Выполнение работ по объекту: "Устройство контейнерных площадок для сбора ТБО на территории Зеленоградского городского округа Калининградской области" </t>
  </si>
  <si>
    <t>Выполнение работ по объекту: "Ремонт уличного освещения по ул.Победы д.51-55 в пос.Рыбачий Зеленоградского района"</t>
  </si>
  <si>
    <t>Выполнение работ по объекту: "Ремонт муниципальной квартиры № 1 дома № 6 в пос.Орехово Зеленоградского района"</t>
  </si>
  <si>
    <t>Выполнение работ по объекту "Ремонт линии электропередач в пос.Краснофлотское Зеленоградского района"</t>
  </si>
  <si>
    <t xml:space="preserve">Выполнение работ по объекту: "Ремонт детских площадок расположенных на территории муниципального образования "Зеленоградский городской округ" </t>
  </si>
  <si>
    <t xml:space="preserve">Выполнение работ по объекту: "Ремонт кровли жилого дома № 25 по ул. Балтийской в г. Зеленоградске Калининградской области" </t>
  </si>
  <si>
    <t xml:space="preserve">Выполнение работ по объекту:"Утепление здания дома культуры в пос.Рыбачий Зеленоградского района Калининградской области" </t>
  </si>
  <si>
    <t xml:space="preserve">Приобретение скамеек парковых (15шт) </t>
  </si>
  <si>
    <t xml:space="preserve">Установка велопарковок </t>
  </si>
  <si>
    <t xml:space="preserve">Выполнение работ по объекту: " Установка металлического ограждения на ул.Саратовской 10 в г.Зеленоградске Калининградской области (общество инвалидов)"  </t>
  </si>
  <si>
    <t>Разработка проекта оргпнизации дорожного движения на время строительства объекта: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</si>
  <si>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Проведение инженерно-геодезических , инженерно-геологических и инженерно-экологических изысканий по ообъекту: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</si>
  <si>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Разработка проекта компенсационного озеленения и проведение анализа проектного решения в части примененного оборудования по объекту:"Распределительные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</si>
  <si>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Распределительный газопровод по ул.Луговая и газопровод-ввод к жилому дому №9 в пос.Коврово - для поключения индивидуальных жилых домов(корректировка документации, строительный контроль,техприсоединение)</t>
  </si>
  <si>
    <t xml:space="preserve">Выполнение работ по объекту: "Продувка  участков и ввод межпоселкового газопровода высокого давления к поселкам Надеждено, Широкополье, Луговское, Новосельское, Киевское, Привольное Зеленоградсмкого района " </t>
  </si>
  <si>
    <t xml:space="preserve">   от   " 27  " мая   2020 г.  № 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</si>
</sst>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4" fontId="3" fillId="0" borderId="4" xfId="0" applyNumberFormat="1" applyFont="1" applyBorder="1"/>
    <xf numFmtId="4" fontId="3" fillId="0" borderId="6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3" borderId="4" xfId="0" applyFill="1" applyBorder="1"/>
    <xf numFmtId="0" fontId="1" fillId="0" borderId="0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4" fillId="3" borderId="4" xfId="0" applyFont="1" applyFill="1" applyBorder="1" applyAlignment="1">
      <alignment wrapText="1"/>
    </xf>
    <xf numFmtId="4" fontId="2" fillId="3" borderId="4" xfId="0" applyNumberFormat="1" applyFont="1" applyFill="1" applyBorder="1"/>
    <xf numFmtId="4" fontId="3" fillId="2" borderId="4" xfId="0" applyNumberFormat="1" applyFont="1" applyFill="1" applyBorder="1"/>
    <xf numFmtId="0" fontId="8" fillId="0" borderId="2" xfId="0" applyFont="1" applyBorder="1" applyAlignment="1"/>
    <xf numFmtId="0" fontId="8" fillId="0" borderId="3" xfId="0" applyFont="1" applyBorder="1" applyAlignment="1"/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/>
    <xf numFmtId="0" fontId="8" fillId="0" borderId="4" xfId="0" applyFont="1" applyBorder="1"/>
    <xf numFmtId="0" fontId="7" fillId="0" borderId="4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6" xfId="0" applyFont="1" applyBorder="1"/>
    <xf numFmtId="4" fontId="7" fillId="0" borderId="6" xfId="0" applyNumberFormat="1" applyFont="1" applyBorder="1"/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/>
    <xf numFmtId="0" fontId="8" fillId="2" borderId="4" xfId="0" applyFont="1" applyFill="1" applyBorder="1"/>
    <xf numFmtId="4" fontId="13" fillId="3" borderId="4" xfId="0" applyNumberFormat="1" applyFont="1" applyFill="1" applyBorder="1" applyAlignment="1">
      <alignment wrapText="1"/>
    </xf>
    <xf numFmtId="4" fontId="13" fillId="2" borderId="4" xfId="0" applyNumberFormat="1" applyFont="1" applyFill="1" applyBorder="1" applyAlignment="1">
      <alignment wrapText="1"/>
    </xf>
    <xf numFmtId="0" fontId="7" fillId="2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/>
    <xf numFmtId="4" fontId="6" fillId="3" borderId="4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wrapText="1"/>
    </xf>
    <xf numFmtId="4" fontId="19" fillId="3" borderId="4" xfId="0" applyNumberFormat="1" applyFont="1" applyFill="1" applyBorder="1"/>
    <xf numFmtId="0" fontId="20" fillId="3" borderId="4" xfId="0" applyFont="1" applyFill="1" applyBorder="1" applyAlignment="1">
      <alignment wrapText="1"/>
    </xf>
    <xf numFmtId="4" fontId="13" fillId="3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4" fontId="20" fillId="0" borderId="0" xfId="0" applyNumberFormat="1" applyFont="1" applyBorder="1"/>
    <xf numFmtId="164" fontId="20" fillId="2" borderId="4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4" fontId="6" fillId="3" borderId="4" xfId="0" applyNumberFormat="1" applyFont="1" applyFill="1" applyBorder="1" applyAlignment="1"/>
    <xf numFmtId="0" fontId="13" fillId="3" borderId="4" xfId="0" applyFont="1" applyFill="1" applyBorder="1" applyAlignment="1"/>
    <xf numFmtId="4" fontId="6" fillId="3" borderId="6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wrapText="1"/>
    </xf>
    <xf numFmtId="4" fontId="21" fillId="2" borderId="4" xfId="0" applyNumberFormat="1" applyFont="1" applyFill="1" applyBorder="1"/>
    <xf numFmtId="0" fontId="21" fillId="0" borderId="6" xfId="0" applyFont="1" applyBorder="1"/>
    <xf numFmtId="0" fontId="22" fillId="0" borderId="6" xfId="0" applyFont="1" applyBorder="1"/>
    <xf numFmtId="4" fontId="23" fillId="0" borderId="4" xfId="0" applyNumberFormat="1" applyFont="1" applyBorder="1"/>
    <xf numFmtId="4" fontId="9" fillId="0" borderId="4" xfId="0" applyNumberFormat="1" applyFont="1" applyBorder="1" applyAlignment="1">
      <alignment horizontal="right"/>
    </xf>
    <xf numFmtId="0" fontId="9" fillId="2" borderId="4" xfId="0" applyFont="1" applyFill="1" applyBorder="1"/>
    <xf numFmtId="4" fontId="9" fillId="2" borderId="4" xfId="0" applyNumberFormat="1" applyFont="1" applyFill="1" applyBorder="1"/>
    <xf numFmtId="0" fontId="24" fillId="2" borderId="4" xfId="0" applyFont="1" applyFill="1" applyBorder="1"/>
    <xf numFmtId="4" fontId="9" fillId="0" borderId="4" xfId="0" applyNumberFormat="1" applyFont="1" applyBorder="1"/>
    <xf numFmtId="0" fontId="24" fillId="0" borderId="4" xfId="0" applyFont="1" applyBorder="1"/>
    <xf numFmtId="4" fontId="9" fillId="2" borderId="4" xfId="0" applyNumberFormat="1" applyFont="1" applyFill="1" applyBorder="1" applyAlignment="1">
      <alignment horizontal="right"/>
    </xf>
    <xf numFmtId="0" fontId="9" fillId="0" borderId="6" xfId="0" applyFont="1" applyBorder="1"/>
    <xf numFmtId="0" fontId="24" fillId="0" borderId="6" xfId="0" applyFont="1" applyBorder="1"/>
    <xf numFmtId="0" fontId="21" fillId="2" borderId="4" xfId="0" applyFont="1" applyFill="1" applyBorder="1"/>
    <xf numFmtId="0" fontId="9" fillId="2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4" fontId="9" fillId="0" borderId="6" xfId="0" applyNumberFormat="1" applyFont="1" applyBorder="1" applyAlignment="1">
      <alignment horizontal="right"/>
    </xf>
    <xf numFmtId="4" fontId="9" fillId="0" borderId="6" xfId="0" applyNumberFormat="1" applyFont="1" applyBorder="1"/>
    <xf numFmtId="4" fontId="25" fillId="2" borderId="4" xfId="0" applyNumberFormat="1" applyFont="1" applyFill="1" applyBorder="1" applyAlignment="1">
      <alignment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3" xfId="0" applyFont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32"/>
  <sheetViews>
    <sheetView tabSelected="1" zoomScale="61" zoomScaleNormal="61" workbookViewId="0">
      <selection activeCell="B4" sqref="B4:H4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16.28515625" customWidth="1"/>
    <col min="5" max="5" width="12" customWidth="1"/>
    <col min="6" max="6" width="11.7109375" customWidth="1"/>
    <col min="7" max="7" width="14.28515625" customWidth="1"/>
    <col min="8" max="8" width="12.28515625" customWidth="1"/>
  </cols>
  <sheetData>
    <row r="1" spans="2:8" ht="26.45" customHeight="1" x14ac:dyDescent="0.25">
      <c r="B1" s="7"/>
      <c r="C1" s="7"/>
      <c r="D1" s="11"/>
      <c r="E1" s="91" t="s">
        <v>32</v>
      </c>
      <c r="F1" s="91"/>
      <c r="G1" s="91"/>
      <c r="H1" s="92"/>
    </row>
    <row r="2" spans="2:8" ht="27.6" customHeight="1" x14ac:dyDescent="0.25">
      <c r="B2" s="7"/>
      <c r="C2" s="7"/>
      <c r="D2" s="12"/>
      <c r="E2" s="91"/>
      <c r="F2" s="91"/>
      <c r="G2" s="91"/>
      <c r="H2" s="92"/>
    </row>
    <row r="3" spans="2:8" ht="34.15" customHeight="1" x14ac:dyDescent="0.25">
      <c r="B3" s="7"/>
      <c r="C3" s="7"/>
      <c r="D3" s="13"/>
      <c r="E3" s="93" t="s">
        <v>226</v>
      </c>
      <c r="F3" s="94"/>
      <c r="G3" s="94"/>
      <c r="H3" s="94"/>
    </row>
    <row r="4" spans="2:8" ht="37.15" customHeight="1" x14ac:dyDescent="0.25">
      <c r="B4" s="97" t="s">
        <v>28</v>
      </c>
      <c r="C4" s="97"/>
      <c r="D4" s="97"/>
      <c r="E4" s="97"/>
      <c r="F4" s="97"/>
      <c r="G4" s="97"/>
      <c r="H4" s="98"/>
    </row>
    <row r="5" spans="2:8" ht="30" customHeight="1" x14ac:dyDescent="0.25">
      <c r="B5" s="10"/>
      <c r="C5" s="10"/>
      <c r="D5" s="10"/>
      <c r="E5" s="10"/>
      <c r="F5" s="10"/>
      <c r="G5" s="10"/>
      <c r="H5" s="14" t="s">
        <v>36</v>
      </c>
    </row>
    <row r="6" spans="2:8" ht="55.5" customHeight="1" x14ac:dyDescent="0.25">
      <c r="B6" s="20" t="s">
        <v>0</v>
      </c>
      <c r="C6" s="21" t="s">
        <v>1</v>
      </c>
      <c r="D6" s="21" t="s">
        <v>3</v>
      </c>
      <c r="E6" s="21" t="s">
        <v>29</v>
      </c>
      <c r="F6" s="21" t="s">
        <v>2</v>
      </c>
      <c r="G6" s="21" t="s">
        <v>30</v>
      </c>
      <c r="H6" s="21" t="s">
        <v>31</v>
      </c>
    </row>
    <row r="7" spans="2:8" ht="15" customHeight="1" x14ac:dyDescent="0.25">
      <c r="B7" s="8" t="s">
        <v>33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15" customHeight="1" x14ac:dyDescent="0.25">
      <c r="B8" s="8"/>
      <c r="C8" s="99" t="s">
        <v>34</v>
      </c>
      <c r="D8" s="100"/>
      <c r="E8" s="100"/>
      <c r="F8" s="100"/>
      <c r="G8" s="100"/>
      <c r="H8" s="101"/>
    </row>
    <row r="9" spans="2:8" ht="15" customHeight="1" x14ac:dyDescent="0.25">
      <c r="B9" s="102" t="s">
        <v>35</v>
      </c>
      <c r="C9" s="103"/>
      <c r="D9" s="103"/>
      <c r="E9" s="103"/>
      <c r="F9" s="103"/>
      <c r="G9" s="103"/>
      <c r="H9" s="104"/>
    </row>
    <row r="10" spans="2:8" ht="57.6" customHeight="1" x14ac:dyDescent="0.25">
      <c r="B10" s="23">
        <v>1</v>
      </c>
      <c r="C10" s="74" t="s">
        <v>5</v>
      </c>
      <c r="D10" s="25">
        <f>SUM(E10:H10)</f>
        <v>111.49942</v>
      </c>
      <c r="E10" s="26"/>
      <c r="F10" s="27"/>
      <c r="G10" s="26">
        <v>111.49942</v>
      </c>
      <c r="H10" s="27"/>
    </row>
    <row r="11" spans="2:8" ht="47.25" x14ac:dyDescent="0.25">
      <c r="B11" s="23">
        <v>2</v>
      </c>
      <c r="C11" s="74" t="s">
        <v>6</v>
      </c>
      <c r="D11" s="25">
        <f t="shared" ref="D11:D74" si="0">SUM(E11:H11)</f>
        <v>1098.67264</v>
      </c>
      <c r="E11" s="26"/>
      <c r="F11" s="27"/>
      <c r="G11" s="26">
        <v>1098.67264</v>
      </c>
      <c r="H11" s="27"/>
    </row>
    <row r="12" spans="2:8" ht="63" x14ac:dyDescent="0.25">
      <c r="B12" s="23">
        <v>3</v>
      </c>
      <c r="C12" s="74" t="s">
        <v>7</v>
      </c>
      <c r="D12" s="25">
        <f t="shared" si="0"/>
        <v>1019.376</v>
      </c>
      <c r="E12" s="26"/>
      <c r="F12" s="27"/>
      <c r="G12" s="26">
        <v>1019.376</v>
      </c>
      <c r="H12" s="27"/>
    </row>
    <row r="13" spans="2:8" ht="63" x14ac:dyDescent="0.25">
      <c r="B13" s="23">
        <v>4</v>
      </c>
      <c r="C13" s="74" t="s">
        <v>8</v>
      </c>
      <c r="D13" s="25">
        <f t="shared" si="0"/>
        <v>1199.87408</v>
      </c>
      <c r="E13" s="26"/>
      <c r="F13" s="27"/>
      <c r="G13" s="26">
        <v>1199.87408</v>
      </c>
      <c r="H13" s="27"/>
    </row>
    <row r="14" spans="2:8" ht="47.25" x14ac:dyDescent="0.25">
      <c r="B14" s="23">
        <v>5</v>
      </c>
      <c r="C14" s="74" t="s">
        <v>10</v>
      </c>
      <c r="D14" s="25">
        <f t="shared" si="0"/>
        <v>740.99519999999995</v>
      </c>
      <c r="E14" s="26"/>
      <c r="F14" s="27"/>
      <c r="G14" s="26">
        <v>740.99519999999995</v>
      </c>
      <c r="H14" s="27"/>
    </row>
    <row r="15" spans="2:8" ht="80.45" customHeight="1" x14ac:dyDescent="0.25">
      <c r="B15" s="23">
        <v>6</v>
      </c>
      <c r="C15" s="74" t="s">
        <v>11</v>
      </c>
      <c r="D15" s="25">
        <f t="shared" si="0"/>
        <v>15668.489579999999</v>
      </c>
      <c r="E15" s="26"/>
      <c r="F15" s="27"/>
      <c r="G15" s="26">
        <v>15668.489579999999</v>
      </c>
      <c r="H15" s="27"/>
    </row>
    <row r="16" spans="2:8" ht="47.25" x14ac:dyDescent="0.25">
      <c r="B16" s="23">
        <v>7</v>
      </c>
      <c r="C16" s="74" t="s">
        <v>12</v>
      </c>
      <c r="D16" s="25">
        <f t="shared" si="0"/>
        <v>452.20175999999998</v>
      </c>
      <c r="E16" s="26"/>
      <c r="F16" s="27"/>
      <c r="G16" s="26">
        <v>452.20175999999998</v>
      </c>
      <c r="H16" s="27"/>
    </row>
    <row r="17" spans="1:8" ht="47.25" x14ac:dyDescent="0.25">
      <c r="B17" s="23">
        <v>8</v>
      </c>
      <c r="C17" s="74" t="s">
        <v>13</v>
      </c>
      <c r="D17" s="25">
        <f t="shared" si="0"/>
        <v>329.56948999999997</v>
      </c>
      <c r="E17" s="26"/>
      <c r="F17" s="27"/>
      <c r="G17" s="26">
        <v>329.56948999999997</v>
      </c>
      <c r="H17" s="27"/>
    </row>
    <row r="18" spans="1:8" ht="63" x14ac:dyDescent="0.25">
      <c r="B18" s="23">
        <v>9</v>
      </c>
      <c r="C18" s="74" t="s">
        <v>14</v>
      </c>
      <c r="D18" s="25">
        <f t="shared" si="0"/>
        <v>37.247999999999998</v>
      </c>
      <c r="E18" s="28"/>
      <c r="F18" s="27"/>
      <c r="G18" s="26">
        <v>37.247999999999998</v>
      </c>
      <c r="H18" s="27"/>
    </row>
    <row r="19" spans="1:8" ht="47.25" x14ac:dyDescent="0.25">
      <c r="B19" s="23">
        <v>10</v>
      </c>
      <c r="C19" s="74" t="s">
        <v>15</v>
      </c>
      <c r="D19" s="25">
        <f t="shared" si="0"/>
        <v>63.744</v>
      </c>
      <c r="E19" s="28"/>
      <c r="F19" s="27"/>
      <c r="G19" s="26">
        <v>63.744</v>
      </c>
      <c r="H19" s="27"/>
    </row>
    <row r="20" spans="1:8" ht="47.25" x14ac:dyDescent="0.25">
      <c r="B20" s="23">
        <v>11</v>
      </c>
      <c r="C20" s="74" t="s">
        <v>19</v>
      </c>
      <c r="D20" s="25">
        <f t="shared" si="0"/>
        <v>124.617</v>
      </c>
      <c r="E20" s="28"/>
      <c r="F20" s="27"/>
      <c r="G20" s="26">
        <v>124.617</v>
      </c>
      <c r="H20" s="27"/>
    </row>
    <row r="21" spans="1:8" ht="63" x14ac:dyDescent="0.25">
      <c r="B21" s="23">
        <v>12</v>
      </c>
      <c r="C21" s="74" t="s">
        <v>20</v>
      </c>
      <c r="D21" s="25">
        <f t="shared" si="0"/>
        <v>255.28299999999999</v>
      </c>
      <c r="E21" s="28"/>
      <c r="F21" s="27"/>
      <c r="G21" s="26">
        <v>255.28299999999999</v>
      </c>
      <c r="H21" s="27"/>
    </row>
    <row r="22" spans="1:8" ht="50.45" customHeight="1" x14ac:dyDescent="0.25">
      <c r="A22" s="1"/>
      <c r="B22" s="23">
        <v>13</v>
      </c>
      <c r="C22" s="74" t="s">
        <v>54</v>
      </c>
      <c r="D22" s="25">
        <f t="shared" si="0"/>
        <v>1242.77387</v>
      </c>
      <c r="E22" s="28"/>
      <c r="F22" s="26"/>
      <c r="G22" s="26">
        <v>1242.77387</v>
      </c>
      <c r="H22" s="27"/>
    </row>
    <row r="23" spans="1:8" ht="64.150000000000006" customHeight="1" x14ac:dyDescent="0.25">
      <c r="A23" s="1"/>
      <c r="B23" s="23">
        <v>14</v>
      </c>
      <c r="C23" s="74" t="s">
        <v>56</v>
      </c>
      <c r="D23" s="25">
        <f t="shared" si="0"/>
        <v>684.1413</v>
      </c>
      <c r="E23" s="28"/>
      <c r="F23" s="26"/>
      <c r="G23" s="26">
        <v>684.1413</v>
      </c>
      <c r="H23" s="27"/>
    </row>
    <row r="24" spans="1:8" ht="69.599999999999994" customHeight="1" x14ac:dyDescent="0.25">
      <c r="A24" s="1"/>
      <c r="B24" s="23">
        <v>15</v>
      </c>
      <c r="C24" s="74" t="s">
        <v>57</v>
      </c>
      <c r="D24" s="25">
        <f t="shared" si="0"/>
        <v>650.59541999999999</v>
      </c>
      <c r="E24" s="28"/>
      <c r="F24" s="26"/>
      <c r="G24" s="26">
        <v>650.59541999999999</v>
      </c>
      <c r="H24" s="27"/>
    </row>
    <row r="25" spans="1:8" ht="66.599999999999994" customHeight="1" x14ac:dyDescent="0.25">
      <c r="A25" s="1"/>
      <c r="B25" s="23">
        <v>16</v>
      </c>
      <c r="C25" s="74" t="s">
        <v>186</v>
      </c>
      <c r="D25" s="25">
        <f t="shared" si="0"/>
        <v>135.934</v>
      </c>
      <c r="E25" s="28"/>
      <c r="F25" s="26"/>
      <c r="G25" s="26">
        <v>135.934</v>
      </c>
      <c r="H25" s="27"/>
    </row>
    <row r="26" spans="1:8" ht="112.9" customHeight="1" x14ac:dyDescent="0.25">
      <c r="A26" s="1"/>
      <c r="B26" s="23">
        <v>17</v>
      </c>
      <c r="C26" s="74" t="s">
        <v>63</v>
      </c>
      <c r="D26" s="25">
        <f t="shared" si="0"/>
        <v>340.32329600000003</v>
      </c>
      <c r="E26" s="28"/>
      <c r="F26" s="26"/>
      <c r="G26" s="26">
        <v>340.32329600000003</v>
      </c>
      <c r="H26" s="27"/>
    </row>
    <row r="27" spans="1:8" ht="60.6" customHeight="1" x14ac:dyDescent="0.25">
      <c r="A27" s="1"/>
      <c r="B27" s="23">
        <v>18</v>
      </c>
      <c r="C27" s="74" t="s">
        <v>69</v>
      </c>
      <c r="D27" s="25">
        <f t="shared" si="0"/>
        <v>299</v>
      </c>
      <c r="E27" s="28"/>
      <c r="F27" s="26"/>
      <c r="G27" s="26">
        <v>299</v>
      </c>
      <c r="H27" s="27"/>
    </row>
    <row r="28" spans="1:8" ht="49.15" customHeight="1" x14ac:dyDescent="0.25">
      <c r="A28" s="1"/>
      <c r="B28" s="23">
        <v>19</v>
      </c>
      <c r="C28" s="74" t="s">
        <v>70</v>
      </c>
      <c r="D28" s="25">
        <f t="shared" si="0"/>
        <v>41.201999999999998</v>
      </c>
      <c r="E28" s="28"/>
      <c r="F28" s="26"/>
      <c r="G28" s="26">
        <v>41.201999999999998</v>
      </c>
      <c r="H28" s="27"/>
    </row>
    <row r="29" spans="1:8" ht="20.45" customHeight="1" x14ac:dyDescent="0.25">
      <c r="A29" s="1"/>
      <c r="B29" s="23">
        <v>20</v>
      </c>
      <c r="C29" s="74" t="s">
        <v>79</v>
      </c>
      <c r="D29" s="25">
        <f t="shared" si="0"/>
        <v>284.89999999999998</v>
      </c>
      <c r="E29" s="28"/>
      <c r="F29" s="26"/>
      <c r="G29" s="26">
        <v>284.89999999999998</v>
      </c>
      <c r="H29" s="27"/>
    </row>
    <row r="30" spans="1:8" ht="47.45" customHeight="1" x14ac:dyDescent="0.25">
      <c r="A30" s="1"/>
      <c r="B30" s="23">
        <v>21</v>
      </c>
      <c r="C30" s="74" t="s">
        <v>95</v>
      </c>
      <c r="D30" s="25">
        <f t="shared" si="0"/>
        <v>100</v>
      </c>
      <c r="E30" s="28"/>
      <c r="F30" s="26"/>
      <c r="G30" s="26">
        <f>500-400</f>
        <v>100</v>
      </c>
      <c r="H30" s="27"/>
    </row>
    <row r="31" spans="1:8" ht="46.9" customHeight="1" x14ac:dyDescent="0.25">
      <c r="A31" s="1"/>
      <c r="B31" s="23">
        <v>22</v>
      </c>
      <c r="C31" s="73" t="s">
        <v>143</v>
      </c>
      <c r="D31" s="25">
        <f t="shared" si="0"/>
        <v>488.87135999999998</v>
      </c>
      <c r="E31" s="42"/>
      <c r="F31" s="38"/>
      <c r="G31" s="26">
        <v>488.87135999999998</v>
      </c>
      <c r="H31" s="39"/>
    </row>
    <row r="32" spans="1:8" ht="46.9" customHeight="1" x14ac:dyDescent="0.25">
      <c r="A32" s="1"/>
      <c r="B32" s="23">
        <v>23</v>
      </c>
      <c r="C32" s="73" t="s">
        <v>82</v>
      </c>
      <c r="D32" s="25">
        <f t="shared" si="0"/>
        <v>133</v>
      </c>
      <c r="E32" s="42"/>
      <c r="F32" s="38"/>
      <c r="G32" s="26">
        <v>133</v>
      </c>
      <c r="H32" s="39"/>
    </row>
    <row r="33" spans="1:8" ht="46.9" customHeight="1" x14ac:dyDescent="0.25">
      <c r="A33" s="1"/>
      <c r="B33" s="23">
        <v>24</v>
      </c>
      <c r="C33" s="73" t="s">
        <v>83</v>
      </c>
      <c r="D33" s="25">
        <f t="shared" si="0"/>
        <v>56.1</v>
      </c>
      <c r="E33" s="42"/>
      <c r="F33" s="38"/>
      <c r="G33" s="26">
        <v>56.1</v>
      </c>
      <c r="H33" s="39"/>
    </row>
    <row r="34" spans="1:8" ht="46.9" customHeight="1" x14ac:dyDescent="0.25">
      <c r="A34" s="1"/>
      <c r="B34" s="23">
        <v>25</v>
      </c>
      <c r="C34" s="73" t="s">
        <v>187</v>
      </c>
      <c r="D34" s="25">
        <f t="shared" si="0"/>
        <v>124.375</v>
      </c>
      <c r="E34" s="42"/>
      <c r="F34" s="38"/>
      <c r="G34" s="26">
        <v>124.375</v>
      </c>
      <c r="H34" s="39"/>
    </row>
    <row r="35" spans="1:8" ht="46.9" customHeight="1" x14ac:dyDescent="0.25">
      <c r="A35" s="1"/>
      <c r="B35" s="23">
        <v>26</v>
      </c>
      <c r="C35" s="73" t="s">
        <v>115</v>
      </c>
      <c r="D35" s="25">
        <f t="shared" si="0"/>
        <v>174.125</v>
      </c>
      <c r="E35" s="42"/>
      <c r="F35" s="38"/>
      <c r="G35" s="26">
        <v>174.125</v>
      </c>
      <c r="H35" s="39"/>
    </row>
    <row r="36" spans="1:8" ht="68.45" customHeight="1" x14ac:dyDescent="0.25">
      <c r="A36" s="1"/>
      <c r="B36" s="23">
        <v>27</v>
      </c>
      <c r="C36" s="73" t="s">
        <v>91</v>
      </c>
      <c r="D36" s="25">
        <f t="shared" si="0"/>
        <v>1001.59505</v>
      </c>
      <c r="E36" s="42"/>
      <c r="F36" s="38"/>
      <c r="G36" s="26">
        <v>1001.59505</v>
      </c>
      <c r="H36" s="39"/>
    </row>
    <row r="37" spans="1:8" ht="48" customHeight="1" x14ac:dyDescent="0.25">
      <c r="A37" s="1"/>
      <c r="B37" s="23">
        <v>28</v>
      </c>
      <c r="C37" s="73" t="s">
        <v>93</v>
      </c>
      <c r="D37" s="25">
        <f t="shared" si="0"/>
        <v>1499.78836</v>
      </c>
      <c r="E37" s="42"/>
      <c r="F37" s="38"/>
      <c r="G37" s="26">
        <v>1499.78836</v>
      </c>
      <c r="H37" s="39"/>
    </row>
    <row r="38" spans="1:8" ht="32.450000000000003" customHeight="1" x14ac:dyDescent="0.25">
      <c r="A38" s="1"/>
      <c r="B38" s="23">
        <v>29</v>
      </c>
      <c r="C38" s="73" t="s">
        <v>96</v>
      </c>
      <c r="D38" s="25">
        <f t="shared" si="0"/>
        <v>65.509</v>
      </c>
      <c r="E38" s="42"/>
      <c r="F38" s="38"/>
      <c r="G38" s="26">
        <v>65.509</v>
      </c>
      <c r="H38" s="39"/>
    </row>
    <row r="39" spans="1:8" ht="33.6" customHeight="1" x14ac:dyDescent="0.25">
      <c r="A39" s="1"/>
      <c r="B39" s="23">
        <v>30</v>
      </c>
      <c r="C39" s="73" t="s">
        <v>97</v>
      </c>
      <c r="D39" s="25">
        <f t="shared" si="0"/>
        <v>295.05</v>
      </c>
      <c r="E39" s="42"/>
      <c r="F39" s="38"/>
      <c r="G39" s="26">
        <v>295.05</v>
      </c>
      <c r="H39" s="39"/>
    </row>
    <row r="40" spans="1:8" ht="48" customHeight="1" x14ac:dyDescent="0.25">
      <c r="A40" s="1"/>
      <c r="B40" s="23">
        <v>31</v>
      </c>
      <c r="C40" s="73" t="s">
        <v>197</v>
      </c>
      <c r="D40" s="25">
        <f t="shared" si="0"/>
        <v>68.39</v>
      </c>
      <c r="E40" s="42"/>
      <c r="F40" s="38"/>
      <c r="G40" s="26">
        <v>68.39</v>
      </c>
      <c r="H40" s="39"/>
    </row>
    <row r="41" spans="1:8" ht="72" customHeight="1" x14ac:dyDescent="0.25">
      <c r="A41" s="1"/>
      <c r="B41" s="23">
        <v>32</v>
      </c>
      <c r="C41" s="73" t="s">
        <v>99</v>
      </c>
      <c r="D41" s="25">
        <f t="shared" si="0"/>
        <v>376.82159999999999</v>
      </c>
      <c r="E41" s="42"/>
      <c r="F41" s="38"/>
      <c r="G41" s="26">
        <v>376.82159999999999</v>
      </c>
      <c r="H41" s="39"/>
    </row>
    <row r="42" spans="1:8" ht="70.5" customHeight="1" x14ac:dyDescent="0.25">
      <c r="A42" s="1"/>
      <c r="B42" s="23">
        <v>33</v>
      </c>
      <c r="C42" s="73" t="s">
        <v>100</v>
      </c>
      <c r="D42" s="25">
        <f t="shared" si="0"/>
        <v>802.87</v>
      </c>
      <c r="E42" s="42"/>
      <c r="F42" s="38"/>
      <c r="G42" s="26">
        <v>802.87</v>
      </c>
      <c r="H42" s="39"/>
    </row>
    <row r="43" spans="1:8" ht="66" customHeight="1" x14ac:dyDescent="0.25">
      <c r="A43" s="1"/>
      <c r="B43" s="23">
        <v>34</v>
      </c>
      <c r="C43" s="73" t="s">
        <v>101</v>
      </c>
      <c r="D43" s="25">
        <f t="shared" si="0"/>
        <v>2999.9989999999998</v>
      </c>
      <c r="E43" s="42"/>
      <c r="F43" s="38"/>
      <c r="G43" s="26">
        <v>2999.9989999999998</v>
      </c>
      <c r="H43" s="39"/>
    </row>
    <row r="44" spans="1:8" ht="58.15" customHeight="1" x14ac:dyDescent="0.25">
      <c r="A44" s="1"/>
      <c r="B44" s="23">
        <v>35</v>
      </c>
      <c r="C44" s="73" t="s">
        <v>109</v>
      </c>
      <c r="D44" s="25">
        <f t="shared" si="0"/>
        <v>627</v>
      </c>
      <c r="E44" s="42"/>
      <c r="F44" s="38"/>
      <c r="G44" s="26">
        <v>627</v>
      </c>
      <c r="H44" s="39"/>
    </row>
    <row r="45" spans="1:8" ht="64.900000000000006" customHeight="1" x14ac:dyDescent="0.25">
      <c r="A45" s="1"/>
      <c r="B45" s="23">
        <v>36</v>
      </c>
      <c r="C45" s="73" t="s">
        <v>110</v>
      </c>
      <c r="D45" s="25">
        <f t="shared" si="0"/>
        <v>700</v>
      </c>
      <c r="E45" s="42"/>
      <c r="F45" s="38"/>
      <c r="G45" s="26">
        <v>700</v>
      </c>
      <c r="H45" s="39"/>
    </row>
    <row r="46" spans="1:8" ht="49.15" customHeight="1" x14ac:dyDescent="0.25">
      <c r="A46" s="1"/>
      <c r="B46" s="23">
        <v>37</v>
      </c>
      <c r="C46" s="73" t="s">
        <v>116</v>
      </c>
      <c r="D46" s="25">
        <f t="shared" si="0"/>
        <v>291.334</v>
      </c>
      <c r="E46" s="42"/>
      <c r="F46" s="38"/>
      <c r="G46" s="26">
        <v>291.334</v>
      </c>
      <c r="H46" s="39"/>
    </row>
    <row r="47" spans="1:8" ht="66.599999999999994" customHeight="1" x14ac:dyDescent="0.25">
      <c r="A47" s="1"/>
      <c r="B47" s="23">
        <v>38</v>
      </c>
      <c r="C47" s="73" t="s">
        <v>198</v>
      </c>
      <c r="D47" s="25">
        <f t="shared" si="0"/>
        <v>256.16500000000002</v>
      </c>
      <c r="E47" s="42"/>
      <c r="F47" s="38"/>
      <c r="G47" s="26">
        <v>256.16500000000002</v>
      </c>
      <c r="H47" s="39"/>
    </row>
    <row r="48" spans="1:8" ht="49.15" customHeight="1" x14ac:dyDescent="0.25">
      <c r="A48" s="1"/>
      <c r="B48" s="23">
        <v>39</v>
      </c>
      <c r="C48" s="73" t="s">
        <v>129</v>
      </c>
      <c r="D48" s="63">
        <f t="shared" si="0"/>
        <v>63.634</v>
      </c>
      <c r="E48" s="64"/>
      <c r="F48" s="65"/>
      <c r="G48" s="26">
        <v>63.634</v>
      </c>
      <c r="H48" s="39"/>
    </row>
    <row r="49" spans="1:8" ht="107.45" customHeight="1" x14ac:dyDescent="0.25">
      <c r="A49" s="1"/>
      <c r="B49" s="23">
        <v>40</v>
      </c>
      <c r="C49" s="73" t="s">
        <v>133</v>
      </c>
      <c r="D49" s="63">
        <f t="shared" si="0"/>
        <v>13865.00063</v>
      </c>
      <c r="E49" s="64"/>
      <c r="F49" s="65"/>
      <c r="G49" s="26">
        <v>13865.00063</v>
      </c>
      <c r="H49" s="66"/>
    </row>
    <row r="50" spans="1:8" ht="49.15" customHeight="1" x14ac:dyDescent="0.25">
      <c r="A50" s="1"/>
      <c r="B50" s="23">
        <v>41</v>
      </c>
      <c r="C50" s="73" t="s">
        <v>134</v>
      </c>
      <c r="D50" s="63">
        <f t="shared" si="0"/>
        <v>488.89</v>
      </c>
      <c r="E50" s="64"/>
      <c r="F50" s="65"/>
      <c r="G50" s="26">
        <v>488.89</v>
      </c>
      <c r="H50" s="66"/>
    </row>
    <row r="51" spans="1:8" ht="49.15" customHeight="1" x14ac:dyDescent="0.25">
      <c r="A51" s="1"/>
      <c r="B51" s="23">
        <v>42</v>
      </c>
      <c r="C51" s="73" t="s">
        <v>141</v>
      </c>
      <c r="D51" s="63">
        <f t="shared" si="0"/>
        <v>500</v>
      </c>
      <c r="E51" s="64"/>
      <c r="F51" s="65"/>
      <c r="G51" s="26">
        <v>500</v>
      </c>
      <c r="H51" s="66"/>
    </row>
    <row r="52" spans="1:8" ht="42" customHeight="1" x14ac:dyDescent="0.25">
      <c r="A52" s="1"/>
      <c r="B52" s="23">
        <v>43</v>
      </c>
      <c r="C52" s="78" t="s">
        <v>135</v>
      </c>
      <c r="D52" s="63">
        <f t="shared" si="0"/>
        <v>780</v>
      </c>
      <c r="E52" s="72"/>
      <c r="F52" s="59"/>
      <c r="G52" s="26">
        <v>780</v>
      </c>
      <c r="H52" s="66"/>
    </row>
    <row r="53" spans="1:8" ht="57.6" customHeight="1" x14ac:dyDescent="0.25">
      <c r="A53" s="1"/>
      <c r="B53" s="23">
        <v>44</v>
      </c>
      <c r="C53" s="73" t="s">
        <v>183</v>
      </c>
      <c r="D53" s="63">
        <f t="shared" si="0"/>
        <v>800</v>
      </c>
      <c r="E53" s="72"/>
      <c r="F53" s="59"/>
      <c r="G53" s="26">
        <v>800</v>
      </c>
      <c r="H53" s="66"/>
    </row>
    <row r="54" spans="1:8" ht="51" customHeight="1" x14ac:dyDescent="0.25">
      <c r="A54" s="1"/>
      <c r="B54" s="23">
        <v>45</v>
      </c>
      <c r="C54" s="73" t="s">
        <v>182</v>
      </c>
      <c r="D54" s="63">
        <f t="shared" si="0"/>
        <v>815.9</v>
      </c>
      <c r="E54" s="72"/>
      <c r="F54" s="59"/>
      <c r="G54" s="26">
        <v>815.9</v>
      </c>
      <c r="H54" s="66"/>
    </row>
    <row r="55" spans="1:8" ht="40.15" customHeight="1" x14ac:dyDescent="0.25">
      <c r="A55" s="1"/>
      <c r="B55" s="23">
        <v>46</v>
      </c>
      <c r="C55" s="73" t="s">
        <v>136</v>
      </c>
      <c r="D55" s="63">
        <f t="shared" si="0"/>
        <v>241</v>
      </c>
      <c r="E55" s="72"/>
      <c r="F55" s="59"/>
      <c r="G55" s="26">
        <v>241</v>
      </c>
      <c r="H55" s="66"/>
    </row>
    <row r="56" spans="1:8" ht="40.9" customHeight="1" x14ac:dyDescent="0.25">
      <c r="A56" s="1"/>
      <c r="B56" s="23">
        <v>47</v>
      </c>
      <c r="C56" s="73" t="s">
        <v>146</v>
      </c>
      <c r="D56" s="63">
        <f t="shared" si="0"/>
        <v>222.387</v>
      </c>
      <c r="E56" s="72"/>
      <c r="F56" s="59"/>
      <c r="G56" s="26">
        <v>222.387</v>
      </c>
      <c r="H56" s="66"/>
    </row>
    <row r="57" spans="1:8" ht="63" customHeight="1" x14ac:dyDescent="0.25">
      <c r="A57" s="1"/>
      <c r="B57" s="23">
        <v>48</v>
      </c>
      <c r="C57" s="73" t="s">
        <v>188</v>
      </c>
      <c r="D57" s="63">
        <f t="shared" si="0"/>
        <v>964.6223</v>
      </c>
      <c r="E57" s="72"/>
      <c r="F57" s="59"/>
      <c r="G57" s="26">
        <v>964.6223</v>
      </c>
      <c r="H57" s="66"/>
    </row>
    <row r="58" spans="1:8" ht="42" customHeight="1" x14ac:dyDescent="0.25">
      <c r="A58" s="1"/>
      <c r="B58" s="23">
        <v>49</v>
      </c>
      <c r="C58" s="73" t="s">
        <v>147</v>
      </c>
      <c r="D58" s="63">
        <f t="shared" si="0"/>
        <v>283.245</v>
      </c>
      <c r="E58" s="72"/>
      <c r="F58" s="59"/>
      <c r="G58" s="26">
        <v>283.245</v>
      </c>
      <c r="H58" s="66"/>
    </row>
    <row r="59" spans="1:8" ht="39.6" customHeight="1" x14ac:dyDescent="0.25">
      <c r="A59" s="1"/>
      <c r="B59" s="23">
        <v>50</v>
      </c>
      <c r="C59" s="73" t="s">
        <v>148</v>
      </c>
      <c r="D59" s="63">
        <f t="shared" si="0"/>
        <v>167.036</v>
      </c>
      <c r="E59" s="72"/>
      <c r="F59" s="59"/>
      <c r="G59" s="26">
        <v>167.036</v>
      </c>
      <c r="H59" s="66"/>
    </row>
    <row r="60" spans="1:8" ht="61.9" customHeight="1" x14ac:dyDescent="0.25">
      <c r="A60" s="1"/>
      <c r="B60" s="23">
        <v>51</v>
      </c>
      <c r="C60" s="73" t="s">
        <v>149</v>
      </c>
      <c r="D60" s="63">
        <f t="shared" si="0"/>
        <v>1448.82746</v>
      </c>
      <c r="E60" s="64"/>
      <c r="F60" s="65">
        <v>760</v>
      </c>
      <c r="G60" s="26">
        <v>688.82745999999997</v>
      </c>
      <c r="H60" s="66"/>
    </row>
    <row r="61" spans="1:8" ht="111.6" customHeight="1" x14ac:dyDescent="0.25">
      <c r="A61" s="1"/>
      <c r="B61" s="23">
        <v>52</v>
      </c>
      <c r="C61" s="73" t="s">
        <v>201</v>
      </c>
      <c r="D61" s="63">
        <f t="shared" si="0"/>
        <v>1393.202</v>
      </c>
      <c r="E61" s="64"/>
      <c r="F61" s="65">
        <v>1000</v>
      </c>
      <c r="G61" s="26">
        <f>371.85889+15.56285+3.57209+10.36562-8.15745</f>
        <v>393.202</v>
      </c>
      <c r="H61" s="66"/>
    </row>
    <row r="62" spans="1:8" ht="40.9" customHeight="1" x14ac:dyDescent="0.25">
      <c r="A62" s="1"/>
      <c r="B62" s="23">
        <v>53</v>
      </c>
      <c r="C62" s="73" t="s">
        <v>150</v>
      </c>
      <c r="D62" s="63">
        <f t="shared" si="0"/>
        <v>20000</v>
      </c>
      <c r="E62" s="72"/>
      <c r="F62" s="59"/>
      <c r="G62" s="26">
        <v>20000</v>
      </c>
      <c r="H62" s="66"/>
    </row>
    <row r="63" spans="1:8" ht="48.6" customHeight="1" x14ac:dyDescent="0.25">
      <c r="A63" s="1"/>
      <c r="B63" s="23">
        <v>54</v>
      </c>
      <c r="C63" s="73" t="s">
        <v>168</v>
      </c>
      <c r="D63" s="63">
        <f t="shared" si="0"/>
        <v>298.5</v>
      </c>
      <c r="E63" s="72"/>
      <c r="F63" s="59"/>
      <c r="G63" s="26">
        <v>298.5</v>
      </c>
      <c r="H63" s="66"/>
    </row>
    <row r="64" spans="1:8" ht="61.9" customHeight="1" x14ac:dyDescent="0.25">
      <c r="A64" s="1"/>
      <c r="B64" s="23">
        <v>55</v>
      </c>
      <c r="C64" s="73" t="s">
        <v>209</v>
      </c>
      <c r="D64" s="63">
        <f t="shared" si="0"/>
        <v>1084.133</v>
      </c>
      <c r="E64" s="72"/>
      <c r="F64" s="59"/>
      <c r="G64" s="26">
        <v>1084.133</v>
      </c>
      <c r="H64" s="66"/>
    </row>
    <row r="65" spans="1:8" ht="50.45" customHeight="1" x14ac:dyDescent="0.25">
      <c r="A65" s="1"/>
      <c r="B65" s="23">
        <v>56</v>
      </c>
      <c r="C65" s="73" t="s">
        <v>137</v>
      </c>
      <c r="D65" s="63">
        <f t="shared" si="0"/>
        <v>148.4</v>
      </c>
      <c r="E65" s="72"/>
      <c r="F65" s="59"/>
      <c r="G65" s="26">
        <v>148.4</v>
      </c>
      <c r="H65" s="66"/>
    </row>
    <row r="66" spans="1:8" ht="71.45" customHeight="1" x14ac:dyDescent="0.25">
      <c r="A66" s="1"/>
      <c r="B66" s="23">
        <v>57</v>
      </c>
      <c r="C66" s="73" t="s">
        <v>169</v>
      </c>
      <c r="D66" s="63">
        <f t="shared" si="0"/>
        <v>318.10000000000002</v>
      </c>
      <c r="E66" s="72"/>
      <c r="F66" s="59"/>
      <c r="G66" s="26">
        <v>318.10000000000002</v>
      </c>
      <c r="H66" s="66"/>
    </row>
    <row r="67" spans="1:8" ht="55.15" customHeight="1" x14ac:dyDescent="0.25">
      <c r="A67" s="1"/>
      <c r="B67" s="23">
        <v>58</v>
      </c>
      <c r="C67" s="73" t="s">
        <v>170</v>
      </c>
      <c r="D67" s="63">
        <f t="shared" si="0"/>
        <v>1071.7370000000001</v>
      </c>
      <c r="E67" s="72"/>
      <c r="F67" s="59"/>
      <c r="G67" s="26">
        <v>1071.7370000000001</v>
      </c>
      <c r="H67" s="66"/>
    </row>
    <row r="68" spans="1:8" ht="47.45" customHeight="1" x14ac:dyDescent="0.25">
      <c r="A68" s="1"/>
      <c r="B68" s="23">
        <v>59</v>
      </c>
      <c r="C68" s="73" t="s">
        <v>171</v>
      </c>
      <c r="D68" s="63">
        <f t="shared" si="0"/>
        <v>812.18</v>
      </c>
      <c r="E68" s="72"/>
      <c r="F68" s="59"/>
      <c r="G68" s="26">
        <v>812.18</v>
      </c>
      <c r="H68" s="66"/>
    </row>
    <row r="69" spans="1:8" ht="26.45" customHeight="1" x14ac:dyDescent="0.25">
      <c r="A69" s="1"/>
      <c r="B69" s="23">
        <v>60</v>
      </c>
      <c r="C69" s="73" t="s">
        <v>185</v>
      </c>
      <c r="D69" s="63">
        <f t="shared" si="0"/>
        <v>390</v>
      </c>
      <c r="E69" s="72"/>
      <c r="F69" s="59"/>
      <c r="G69" s="26">
        <v>390</v>
      </c>
      <c r="H69" s="66"/>
    </row>
    <row r="70" spans="1:8" ht="54" customHeight="1" x14ac:dyDescent="0.25">
      <c r="A70" s="1"/>
      <c r="B70" s="23">
        <v>61</v>
      </c>
      <c r="C70" s="73" t="s">
        <v>216</v>
      </c>
      <c r="D70" s="63">
        <f t="shared" si="0"/>
        <v>915.95799999999997</v>
      </c>
      <c r="E70" s="72"/>
      <c r="F70" s="59"/>
      <c r="G70" s="26">
        <v>915.95799999999997</v>
      </c>
      <c r="H70" s="66"/>
    </row>
    <row r="71" spans="1:8" ht="67.900000000000006" customHeight="1" x14ac:dyDescent="0.25">
      <c r="A71" s="1"/>
      <c r="B71" s="23">
        <v>62</v>
      </c>
      <c r="C71" s="73" t="s">
        <v>174</v>
      </c>
      <c r="D71" s="63">
        <f t="shared" si="0"/>
        <v>1000.494</v>
      </c>
      <c r="E71" s="72"/>
      <c r="F71" s="59"/>
      <c r="G71" s="26">
        <v>1000.494</v>
      </c>
      <c r="H71" s="66"/>
    </row>
    <row r="72" spans="1:8" ht="51.6" customHeight="1" x14ac:dyDescent="0.25">
      <c r="A72" s="1"/>
      <c r="B72" s="23">
        <v>63</v>
      </c>
      <c r="C72" s="73" t="s">
        <v>177</v>
      </c>
      <c r="D72" s="63">
        <f t="shared" si="0"/>
        <v>1040.933</v>
      </c>
      <c r="E72" s="72"/>
      <c r="F72" s="59"/>
      <c r="G72" s="63">
        <v>1040.933</v>
      </c>
      <c r="H72" s="66"/>
    </row>
    <row r="73" spans="1:8" ht="93.6" customHeight="1" x14ac:dyDescent="0.25">
      <c r="A73" s="1"/>
      <c r="B73" s="23">
        <v>64</v>
      </c>
      <c r="C73" s="73" t="s">
        <v>152</v>
      </c>
      <c r="D73" s="63">
        <f t="shared" si="0"/>
        <v>290</v>
      </c>
      <c r="E73" s="72"/>
      <c r="F73" s="59"/>
      <c r="G73" s="63">
        <v>290</v>
      </c>
      <c r="H73" s="66"/>
    </row>
    <row r="74" spans="1:8" ht="65.45" customHeight="1" x14ac:dyDescent="0.25">
      <c r="A74" s="1"/>
      <c r="B74" s="23">
        <v>65</v>
      </c>
      <c r="C74" s="73" t="s">
        <v>159</v>
      </c>
      <c r="D74" s="69">
        <f t="shared" si="0"/>
        <v>1419.1368</v>
      </c>
      <c r="E74" s="72"/>
      <c r="F74" s="59"/>
      <c r="G74" s="69">
        <v>1419.1368</v>
      </c>
      <c r="H74" s="69"/>
    </row>
    <row r="75" spans="1:8" ht="65.45" customHeight="1" x14ac:dyDescent="0.25">
      <c r="A75" s="1"/>
      <c r="B75" s="23">
        <v>66</v>
      </c>
      <c r="C75" s="73" t="s">
        <v>184</v>
      </c>
      <c r="D75" s="69">
        <f t="shared" ref="D75:D82" si="1">SUM(E75:H75)</f>
        <v>3701.578</v>
      </c>
      <c r="E75" s="72"/>
      <c r="F75" s="65">
        <v>3664.5622199999998</v>
      </c>
      <c r="G75" s="69">
        <v>37.015779999999999</v>
      </c>
      <c r="H75" s="69"/>
    </row>
    <row r="76" spans="1:8" ht="65.45" customHeight="1" x14ac:dyDescent="0.25">
      <c r="A76" s="1"/>
      <c r="B76" s="23">
        <v>67</v>
      </c>
      <c r="C76" s="73" t="s">
        <v>215</v>
      </c>
      <c r="D76" s="69">
        <f t="shared" si="1"/>
        <v>1796.9659999999999</v>
      </c>
      <c r="E76" s="72"/>
      <c r="F76" s="65"/>
      <c r="G76" s="69">
        <v>1796.9659999999999</v>
      </c>
      <c r="H76" s="69"/>
    </row>
    <row r="77" spans="1:8" ht="65.45" customHeight="1" x14ac:dyDescent="0.25">
      <c r="A77" s="1"/>
      <c r="B77" s="23">
        <v>68</v>
      </c>
      <c r="C77" s="73" t="s">
        <v>211</v>
      </c>
      <c r="D77" s="69">
        <f t="shared" si="1"/>
        <v>2942.74</v>
      </c>
      <c r="E77" s="72"/>
      <c r="F77" s="65"/>
      <c r="G77" s="69">
        <v>2942.74</v>
      </c>
      <c r="H77" s="69"/>
    </row>
    <row r="78" spans="1:8" ht="45.6" customHeight="1" x14ac:dyDescent="0.25">
      <c r="A78" s="1"/>
      <c r="B78" s="23">
        <v>69</v>
      </c>
      <c r="C78" s="79" t="s">
        <v>218</v>
      </c>
      <c r="D78" s="69">
        <f t="shared" si="1"/>
        <v>388.5</v>
      </c>
      <c r="E78" s="72"/>
      <c r="F78" s="65"/>
      <c r="G78" s="69">
        <v>388.5</v>
      </c>
      <c r="H78" s="69"/>
    </row>
    <row r="79" spans="1:8" ht="36.6" customHeight="1" x14ac:dyDescent="0.25">
      <c r="A79" s="1"/>
      <c r="B79" s="23">
        <v>70</v>
      </c>
      <c r="C79" s="79" t="s">
        <v>219</v>
      </c>
      <c r="D79" s="69">
        <f t="shared" si="1"/>
        <v>245</v>
      </c>
      <c r="E79" s="72"/>
      <c r="F79" s="65"/>
      <c r="G79" s="69">
        <v>245</v>
      </c>
      <c r="H79" s="69"/>
    </row>
    <row r="80" spans="1:8" ht="62.45" customHeight="1" x14ac:dyDescent="0.25">
      <c r="A80" s="1"/>
      <c r="B80" s="23">
        <v>71</v>
      </c>
      <c r="C80" s="73" t="s">
        <v>220</v>
      </c>
      <c r="D80" s="69">
        <f t="shared" si="1"/>
        <v>116.256</v>
      </c>
      <c r="E80" s="72"/>
      <c r="F80" s="65"/>
      <c r="G80" s="69">
        <v>116.256</v>
      </c>
      <c r="H80" s="69"/>
    </row>
    <row r="81" spans="1:8" ht="65.45" customHeight="1" x14ac:dyDescent="0.25">
      <c r="A81" s="1"/>
      <c r="B81" s="23">
        <v>72</v>
      </c>
      <c r="C81" s="73" t="s">
        <v>208</v>
      </c>
      <c r="D81" s="69">
        <f t="shared" si="1"/>
        <v>863.83900000000006</v>
      </c>
      <c r="E81" s="72"/>
      <c r="F81" s="65"/>
      <c r="G81" s="69">
        <v>863.83900000000006</v>
      </c>
      <c r="H81" s="69"/>
    </row>
    <row r="82" spans="1:8" ht="97.9" customHeight="1" x14ac:dyDescent="0.25">
      <c r="A82" s="1"/>
      <c r="B82" s="23">
        <v>73</v>
      </c>
      <c r="C82" s="73" t="s">
        <v>206</v>
      </c>
      <c r="D82" s="69">
        <f t="shared" si="1"/>
        <v>1756.836</v>
      </c>
      <c r="E82" s="72"/>
      <c r="F82" s="65"/>
      <c r="G82" s="69">
        <v>1756.836</v>
      </c>
      <c r="H82" s="69"/>
    </row>
    <row r="83" spans="1:8" ht="31.9" customHeight="1" x14ac:dyDescent="0.25">
      <c r="A83" s="1"/>
      <c r="B83" s="43"/>
      <c r="C83" s="44" t="s">
        <v>4</v>
      </c>
      <c r="D83" s="45">
        <f t="shared" ref="D83:F83" si="2">SUM(D10:D82)</f>
        <v>97476.464615999997</v>
      </c>
      <c r="E83" s="45">
        <f t="shared" si="2"/>
        <v>0</v>
      </c>
      <c r="F83" s="45">
        <f t="shared" si="2"/>
        <v>5424.5622199999998</v>
      </c>
      <c r="G83" s="45">
        <f>SUM(G10:G82)</f>
        <v>92051.902396000005</v>
      </c>
      <c r="H83" s="45">
        <f t="shared" ref="H83" si="3">SUM(H10:H82)</f>
        <v>0</v>
      </c>
    </row>
    <row r="84" spans="1:8" ht="26.45" customHeight="1" x14ac:dyDescent="0.25">
      <c r="A84" s="1"/>
      <c r="B84" s="83" t="s">
        <v>72</v>
      </c>
      <c r="C84" s="84"/>
      <c r="D84" s="84"/>
      <c r="E84" s="84"/>
      <c r="F84" s="84"/>
      <c r="G84" s="84"/>
      <c r="H84" s="85"/>
    </row>
    <row r="85" spans="1:8" ht="54" customHeight="1" x14ac:dyDescent="0.25">
      <c r="A85" s="1"/>
      <c r="B85" s="23">
        <v>1</v>
      </c>
      <c r="C85" s="74" t="s">
        <v>23</v>
      </c>
      <c r="D85" s="25">
        <f>SUM(E85:H85)</f>
        <v>706.92318</v>
      </c>
      <c r="E85" s="28"/>
      <c r="F85" s="27"/>
      <c r="G85" s="26">
        <v>706.92318</v>
      </c>
      <c r="H85" s="27"/>
    </row>
    <row r="86" spans="1:8" ht="67.150000000000006" customHeight="1" x14ac:dyDescent="0.25">
      <c r="A86" s="1"/>
      <c r="B86" s="23">
        <v>2</v>
      </c>
      <c r="C86" s="74" t="s">
        <v>24</v>
      </c>
      <c r="D86" s="25">
        <f t="shared" ref="D86:D97" si="4">SUM(E86:H86)</f>
        <v>856.74275999999998</v>
      </c>
      <c r="E86" s="28"/>
      <c r="F86" s="27"/>
      <c r="G86" s="26">
        <v>856.74275999999998</v>
      </c>
      <c r="H86" s="27"/>
    </row>
    <row r="87" spans="1:8" ht="54" customHeight="1" x14ac:dyDescent="0.25">
      <c r="A87" s="1"/>
      <c r="B87" s="23">
        <v>3</v>
      </c>
      <c r="C87" s="74" t="s">
        <v>17</v>
      </c>
      <c r="D87" s="25">
        <f t="shared" si="4"/>
        <v>776.37580000000003</v>
      </c>
      <c r="E87" s="28"/>
      <c r="F87" s="27"/>
      <c r="G87" s="26">
        <v>776.37580000000003</v>
      </c>
      <c r="H87" s="27"/>
    </row>
    <row r="88" spans="1:8" ht="52.9" customHeight="1" x14ac:dyDescent="0.25">
      <c r="A88" s="1"/>
      <c r="B88" s="23">
        <v>4</v>
      </c>
      <c r="C88" s="74" t="s">
        <v>16</v>
      </c>
      <c r="D88" s="25">
        <f t="shared" si="4"/>
        <v>814.99166000000002</v>
      </c>
      <c r="E88" s="28"/>
      <c r="F88" s="27"/>
      <c r="G88" s="26">
        <v>814.99166000000002</v>
      </c>
      <c r="H88" s="27"/>
    </row>
    <row r="89" spans="1:8" ht="58.9" customHeight="1" x14ac:dyDescent="0.25">
      <c r="A89" s="1"/>
      <c r="B89" s="23">
        <v>5</v>
      </c>
      <c r="C89" s="74" t="s">
        <v>18</v>
      </c>
      <c r="D89" s="25">
        <f t="shared" si="4"/>
        <v>1443.962</v>
      </c>
      <c r="E89" s="28"/>
      <c r="F89" s="27"/>
      <c r="G89" s="26">
        <v>1443.962</v>
      </c>
      <c r="H89" s="27"/>
    </row>
    <row r="90" spans="1:8" ht="58.15" customHeight="1" x14ac:dyDescent="0.25">
      <c r="A90" s="1"/>
      <c r="B90" s="23">
        <v>6</v>
      </c>
      <c r="C90" s="74" t="s">
        <v>22</v>
      </c>
      <c r="D90" s="25">
        <f t="shared" si="4"/>
        <v>565.12847999999997</v>
      </c>
      <c r="E90" s="28"/>
      <c r="F90" s="27"/>
      <c r="G90" s="26">
        <v>565.12847999999997</v>
      </c>
      <c r="H90" s="27"/>
    </row>
    <row r="91" spans="1:8" ht="64.150000000000006" customHeight="1" x14ac:dyDescent="0.25">
      <c r="A91" s="1"/>
      <c r="B91" s="23">
        <v>7</v>
      </c>
      <c r="C91" s="74" t="s">
        <v>21</v>
      </c>
      <c r="D91" s="25">
        <f t="shared" si="4"/>
        <v>966.50978999999995</v>
      </c>
      <c r="E91" s="28"/>
      <c r="F91" s="27"/>
      <c r="G91" s="26">
        <v>966.50978999999995</v>
      </c>
      <c r="H91" s="27"/>
    </row>
    <row r="92" spans="1:8" ht="55.15" customHeight="1" x14ac:dyDescent="0.25">
      <c r="A92" s="1"/>
      <c r="B92" s="23">
        <v>8</v>
      </c>
      <c r="C92" s="74" t="s">
        <v>67</v>
      </c>
      <c r="D92" s="25">
        <f t="shared" si="4"/>
        <v>703.33</v>
      </c>
      <c r="E92" s="28"/>
      <c r="F92" s="26"/>
      <c r="G92" s="26">
        <v>703.33</v>
      </c>
      <c r="H92" s="27"/>
    </row>
    <row r="93" spans="1:8" ht="36.6" customHeight="1" x14ac:dyDescent="0.25">
      <c r="A93" s="1"/>
      <c r="B93" s="23">
        <v>9</v>
      </c>
      <c r="C93" s="73" t="s">
        <v>140</v>
      </c>
      <c r="D93" s="25">
        <f t="shared" si="4"/>
        <v>1654.06511</v>
      </c>
      <c r="E93" s="42"/>
      <c r="F93" s="38"/>
      <c r="G93" s="26">
        <v>1654.06511</v>
      </c>
      <c r="H93" s="39"/>
    </row>
    <row r="94" spans="1:8" ht="67.900000000000006" customHeight="1" x14ac:dyDescent="0.25">
      <c r="A94" s="1"/>
      <c r="B94" s="23">
        <v>10</v>
      </c>
      <c r="C94" s="73" t="s">
        <v>105</v>
      </c>
      <c r="D94" s="25">
        <f t="shared" si="4"/>
        <v>2595.1948000000002</v>
      </c>
      <c r="E94" s="42"/>
      <c r="F94" s="38"/>
      <c r="G94" s="26">
        <v>2595.1948000000002</v>
      </c>
      <c r="H94" s="39"/>
    </row>
    <row r="95" spans="1:8" ht="65.45" customHeight="1" x14ac:dyDescent="0.25">
      <c r="A95" s="1"/>
      <c r="B95" s="23">
        <v>11</v>
      </c>
      <c r="C95" s="73" t="s">
        <v>128</v>
      </c>
      <c r="D95" s="25">
        <f t="shared" si="4"/>
        <v>1495.9728</v>
      </c>
      <c r="E95" s="42"/>
      <c r="F95" s="38"/>
      <c r="G95" s="26">
        <v>1495.9728</v>
      </c>
      <c r="H95" s="39"/>
    </row>
    <row r="96" spans="1:8" ht="65.45" customHeight="1" x14ac:dyDescent="0.25">
      <c r="A96" s="1"/>
      <c r="B96" s="23">
        <v>12</v>
      </c>
      <c r="C96" s="73" t="s">
        <v>145</v>
      </c>
      <c r="D96" s="63">
        <f t="shared" si="4"/>
        <v>562.02873</v>
      </c>
      <c r="E96" s="64"/>
      <c r="F96" s="65"/>
      <c r="G96" s="26">
        <v>562.02873</v>
      </c>
      <c r="H96" s="39"/>
    </row>
    <row r="97" spans="1:8" ht="52.15" customHeight="1" x14ac:dyDescent="0.25">
      <c r="A97" s="1"/>
      <c r="B97" s="23">
        <v>13</v>
      </c>
      <c r="C97" s="73" t="s">
        <v>144</v>
      </c>
      <c r="D97" s="63">
        <f t="shared" si="4"/>
        <v>778.84492999999998</v>
      </c>
      <c r="E97" s="64"/>
      <c r="F97" s="65"/>
      <c r="G97" s="26">
        <v>778.84492999999998</v>
      </c>
      <c r="H97" s="39"/>
    </row>
    <row r="98" spans="1:8" ht="70.900000000000006" customHeight="1" x14ac:dyDescent="0.25">
      <c r="A98" s="1"/>
      <c r="B98" s="23">
        <v>14</v>
      </c>
      <c r="C98" s="73" t="s">
        <v>199</v>
      </c>
      <c r="D98" s="69">
        <f t="shared" ref="D98" si="5">SUM(E98:H98)</f>
        <v>527.12395000000004</v>
      </c>
      <c r="E98" s="72"/>
      <c r="F98" s="59"/>
      <c r="G98" s="26">
        <v>527.12395000000004</v>
      </c>
      <c r="H98" s="69"/>
    </row>
    <row r="99" spans="1:8" ht="38.450000000000003" customHeight="1" x14ac:dyDescent="0.25">
      <c r="A99" s="1"/>
      <c r="B99" s="22"/>
      <c r="C99" s="22" t="s">
        <v>73</v>
      </c>
      <c r="D99" s="45">
        <f t="shared" ref="D99:H99" si="6">SUM(D85:D98)</f>
        <v>14447.19399</v>
      </c>
      <c r="E99" s="45">
        <f t="shared" si="6"/>
        <v>0</v>
      </c>
      <c r="F99" s="45">
        <f t="shared" si="6"/>
        <v>0</v>
      </c>
      <c r="G99" s="45">
        <f t="shared" si="6"/>
        <v>14447.19399</v>
      </c>
      <c r="H99" s="45">
        <f t="shared" si="6"/>
        <v>0</v>
      </c>
    </row>
    <row r="100" spans="1:8" ht="32.450000000000003" customHeight="1" x14ac:dyDescent="0.3">
      <c r="B100" s="29"/>
      <c r="C100" s="46" t="s">
        <v>41</v>
      </c>
      <c r="D100" s="47">
        <f t="shared" ref="D100:H100" si="7">D83+D99</f>
        <v>111923.658606</v>
      </c>
      <c r="E100" s="47">
        <f t="shared" si="7"/>
        <v>0</v>
      </c>
      <c r="F100" s="47">
        <f t="shared" si="7"/>
        <v>5424.5622199999998</v>
      </c>
      <c r="G100" s="47">
        <f t="shared" si="7"/>
        <v>106499.096386</v>
      </c>
      <c r="H100" s="47">
        <f t="shared" si="7"/>
        <v>0</v>
      </c>
    </row>
    <row r="101" spans="1:8" ht="21.6" customHeight="1" x14ac:dyDescent="0.25">
      <c r="B101" s="83" t="s">
        <v>37</v>
      </c>
      <c r="C101" s="89"/>
      <c r="D101" s="89"/>
      <c r="E101" s="89"/>
      <c r="F101" s="89"/>
      <c r="G101" s="89"/>
      <c r="H101" s="90"/>
    </row>
    <row r="102" spans="1:8" ht="78.75" x14ac:dyDescent="0.25">
      <c r="B102" s="30">
        <v>1</v>
      </c>
      <c r="C102" s="74" t="s">
        <v>26</v>
      </c>
      <c r="D102" s="25">
        <f>SUM(E102:H102)</f>
        <v>1374.41697</v>
      </c>
      <c r="E102" s="25"/>
      <c r="F102" s="27"/>
      <c r="G102" s="26">
        <v>1374.41697</v>
      </c>
      <c r="H102" s="27"/>
    </row>
    <row r="103" spans="1:8" ht="47.25" x14ac:dyDescent="0.25">
      <c r="B103" s="23">
        <v>2</v>
      </c>
      <c r="C103" s="74" t="s">
        <v>98</v>
      </c>
      <c r="D103" s="25">
        <f t="shared" ref="D103:D124" si="8">SUM(E103:H103)</f>
        <v>180.05314999999999</v>
      </c>
      <c r="E103" s="28"/>
      <c r="F103" s="27"/>
      <c r="G103" s="33">
        <v>180.05314999999999</v>
      </c>
      <c r="H103" s="27"/>
    </row>
    <row r="104" spans="1:8" ht="63" x14ac:dyDescent="0.25">
      <c r="B104" s="23">
        <v>3</v>
      </c>
      <c r="C104" s="74" t="s">
        <v>58</v>
      </c>
      <c r="D104" s="25">
        <f t="shared" si="8"/>
        <v>1428.8610799999999</v>
      </c>
      <c r="E104" s="31"/>
      <c r="F104" s="32"/>
      <c r="G104" s="33">
        <v>1428.8610799999999</v>
      </c>
      <c r="H104" s="32"/>
    </row>
    <row r="105" spans="1:8" ht="47.25" x14ac:dyDescent="0.25">
      <c r="B105" s="23">
        <v>4</v>
      </c>
      <c r="C105" s="74" t="s">
        <v>64</v>
      </c>
      <c r="D105" s="25">
        <f t="shared" si="8"/>
        <v>277.93588999999997</v>
      </c>
      <c r="E105" s="31"/>
      <c r="F105" s="32"/>
      <c r="G105" s="33">
        <v>277.93588999999997</v>
      </c>
      <c r="H105" s="32"/>
    </row>
    <row r="106" spans="1:8" ht="78.75" x14ac:dyDescent="0.25">
      <c r="B106" s="23">
        <v>5</v>
      </c>
      <c r="C106" s="74" t="s">
        <v>71</v>
      </c>
      <c r="D106" s="25">
        <f t="shared" si="8"/>
        <v>281.81</v>
      </c>
      <c r="E106" s="31"/>
      <c r="F106" s="32"/>
      <c r="G106" s="33">
        <v>281.81</v>
      </c>
      <c r="H106" s="32"/>
    </row>
    <row r="107" spans="1:8" ht="70.150000000000006" customHeight="1" x14ac:dyDescent="0.25">
      <c r="B107" s="30">
        <v>6</v>
      </c>
      <c r="C107" s="73" t="s">
        <v>87</v>
      </c>
      <c r="D107" s="25">
        <f t="shared" si="8"/>
        <v>610</v>
      </c>
      <c r="E107" s="31"/>
      <c r="F107" s="32"/>
      <c r="G107" s="33">
        <v>610</v>
      </c>
      <c r="H107" s="32"/>
    </row>
    <row r="108" spans="1:8" ht="63" x14ac:dyDescent="0.25">
      <c r="B108" s="23">
        <v>7</v>
      </c>
      <c r="C108" s="73" t="s">
        <v>103</v>
      </c>
      <c r="D108" s="25">
        <f t="shared" si="8"/>
        <v>694.73400000000004</v>
      </c>
      <c r="E108" s="31"/>
      <c r="F108" s="32"/>
      <c r="G108" s="33">
        <v>694.73400000000004</v>
      </c>
      <c r="H108" s="32"/>
    </row>
    <row r="109" spans="1:8" ht="63" x14ac:dyDescent="0.25">
      <c r="B109" s="23">
        <v>8</v>
      </c>
      <c r="C109" s="73" t="s">
        <v>130</v>
      </c>
      <c r="D109" s="63">
        <f t="shared" si="8"/>
        <v>645.37400000000002</v>
      </c>
      <c r="E109" s="70"/>
      <c r="F109" s="71"/>
      <c r="G109" s="33">
        <v>645.37400000000002</v>
      </c>
      <c r="H109" s="71"/>
    </row>
    <row r="110" spans="1:8" ht="136.9" customHeight="1" x14ac:dyDescent="0.25">
      <c r="B110" s="30">
        <v>9</v>
      </c>
      <c r="C110" s="73" t="s">
        <v>196</v>
      </c>
      <c r="D110" s="33">
        <f t="shared" si="8"/>
        <v>280</v>
      </c>
      <c r="E110" s="60"/>
      <c r="F110" s="61"/>
      <c r="G110" s="33">
        <v>280</v>
      </c>
      <c r="H110" s="71"/>
    </row>
    <row r="111" spans="1:8" ht="53.45" customHeight="1" x14ac:dyDescent="0.25">
      <c r="B111" s="23">
        <v>10</v>
      </c>
      <c r="C111" s="73" t="s">
        <v>203</v>
      </c>
      <c r="D111" s="33">
        <f t="shared" si="8"/>
        <v>632.65</v>
      </c>
      <c r="E111" s="60"/>
      <c r="F111" s="61"/>
      <c r="G111" s="33">
        <v>632.65</v>
      </c>
      <c r="H111" s="71"/>
    </row>
    <row r="112" spans="1:8" ht="46.9" customHeight="1" x14ac:dyDescent="0.25">
      <c r="B112" s="23">
        <v>11</v>
      </c>
      <c r="C112" s="73" t="s">
        <v>164</v>
      </c>
      <c r="D112" s="33">
        <f t="shared" si="8"/>
        <v>522.84407999999996</v>
      </c>
      <c r="E112" s="60"/>
      <c r="F112" s="61"/>
      <c r="G112" s="33">
        <v>522.84407999999996</v>
      </c>
      <c r="H112" s="71"/>
    </row>
    <row r="113" spans="2:8" ht="49.9" customHeight="1" x14ac:dyDescent="0.25">
      <c r="B113" s="30">
        <v>12</v>
      </c>
      <c r="C113" s="73" t="s">
        <v>165</v>
      </c>
      <c r="D113" s="33">
        <f t="shared" si="8"/>
        <v>590</v>
      </c>
      <c r="E113" s="60"/>
      <c r="F113" s="61"/>
      <c r="G113" s="33">
        <v>590</v>
      </c>
      <c r="H113" s="71"/>
    </row>
    <row r="114" spans="2:8" ht="38.450000000000003" customHeight="1" x14ac:dyDescent="0.25">
      <c r="B114" s="23">
        <v>13</v>
      </c>
      <c r="C114" s="73" t="s">
        <v>192</v>
      </c>
      <c r="D114" s="33">
        <f t="shared" si="8"/>
        <v>250</v>
      </c>
      <c r="E114" s="60"/>
      <c r="F114" s="61"/>
      <c r="G114" s="33">
        <v>250</v>
      </c>
      <c r="H114" s="71"/>
    </row>
    <row r="115" spans="2:8" ht="67.150000000000006" customHeight="1" x14ac:dyDescent="0.25">
      <c r="B115" s="23">
        <v>14</v>
      </c>
      <c r="C115" s="73" t="s">
        <v>193</v>
      </c>
      <c r="D115" s="33">
        <f t="shared" si="8"/>
        <v>6453.02</v>
      </c>
      <c r="E115" s="60"/>
      <c r="F115" s="33">
        <v>6388.4898000000003</v>
      </c>
      <c r="G115" s="33">
        <v>64.530199999999994</v>
      </c>
      <c r="H115" s="71"/>
    </row>
    <row r="116" spans="2:8" ht="34.15" customHeight="1" x14ac:dyDescent="0.25">
      <c r="B116" s="44"/>
      <c r="C116" s="56" t="s">
        <v>4</v>
      </c>
      <c r="D116" s="55">
        <f t="shared" ref="D116:H116" si="9">SUM(D102:D115)</f>
        <v>14221.69917</v>
      </c>
      <c r="E116" s="55">
        <f t="shared" si="9"/>
        <v>0</v>
      </c>
      <c r="F116" s="55">
        <f t="shared" si="9"/>
        <v>6388.4898000000003</v>
      </c>
      <c r="G116" s="55">
        <f t="shared" si="9"/>
        <v>7833.2093699999987</v>
      </c>
      <c r="H116" s="55">
        <f t="shared" si="9"/>
        <v>0</v>
      </c>
    </row>
    <row r="117" spans="2:8" ht="22.9" customHeight="1" x14ac:dyDescent="0.25">
      <c r="B117" s="83" t="s">
        <v>111</v>
      </c>
      <c r="C117" s="84"/>
      <c r="D117" s="84"/>
      <c r="E117" s="84"/>
      <c r="F117" s="84"/>
      <c r="G117" s="84"/>
      <c r="H117" s="85"/>
    </row>
    <row r="118" spans="2:8" ht="63" x14ac:dyDescent="0.25">
      <c r="B118" s="23">
        <v>1</v>
      </c>
      <c r="C118" s="73" t="s">
        <v>107</v>
      </c>
      <c r="D118" s="25">
        <f t="shared" si="8"/>
        <v>2426.8279699999998</v>
      </c>
      <c r="E118" s="31"/>
      <c r="F118" s="32"/>
      <c r="G118" s="33"/>
      <c r="H118" s="3">
        <v>2426.8279699999998</v>
      </c>
    </row>
    <row r="119" spans="2:8" ht="63" x14ac:dyDescent="0.25">
      <c r="B119" s="23">
        <v>2</v>
      </c>
      <c r="C119" s="73" t="s">
        <v>108</v>
      </c>
      <c r="D119" s="54">
        <f t="shared" si="8"/>
        <v>1943.2447999999999</v>
      </c>
      <c r="E119" s="31"/>
      <c r="F119" s="32"/>
      <c r="G119" s="33"/>
      <c r="H119" s="3">
        <v>1943.2447999999999</v>
      </c>
    </row>
    <row r="120" spans="2:8" ht="94.5" x14ac:dyDescent="0.25">
      <c r="B120" s="23">
        <v>3</v>
      </c>
      <c r="C120" s="73" t="s">
        <v>123</v>
      </c>
      <c r="D120" s="54">
        <f t="shared" si="8"/>
        <v>2997.8964299999998</v>
      </c>
      <c r="E120" s="31"/>
      <c r="F120" s="32"/>
      <c r="G120" s="3">
        <v>2997.8964299999998</v>
      </c>
      <c r="H120" s="33"/>
    </row>
    <row r="121" spans="2:8" ht="77.45" customHeight="1" x14ac:dyDescent="0.25">
      <c r="B121" s="23">
        <v>4</v>
      </c>
      <c r="C121" s="73" t="s">
        <v>207</v>
      </c>
      <c r="D121" s="75">
        <f t="shared" si="8"/>
        <v>4207.1239999999998</v>
      </c>
      <c r="E121" s="70"/>
      <c r="F121" s="71"/>
      <c r="G121" s="76">
        <v>4207.1239999999998</v>
      </c>
      <c r="H121" s="76"/>
    </row>
    <row r="122" spans="2:8" ht="70.150000000000006" customHeight="1" x14ac:dyDescent="0.25">
      <c r="B122" s="23">
        <v>5</v>
      </c>
      <c r="C122" s="73" t="s">
        <v>155</v>
      </c>
      <c r="D122" s="75">
        <f t="shared" si="8"/>
        <v>6270.866</v>
      </c>
      <c r="E122" s="70"/>
      <c r="F122" s="75">
        <v>6208.1573399999997</v>
      </c>
      <c r="G122" s="76">
        <v>62.708660000000002</v>
      </c>
      <c r="H122" s="76"/>
    </row>
    <row r="123" spans="2:8" ht="69.599999999999994" customHeight="1" x14ac:dyDescent="0.25">
      <c r="B123" s="23">
        <v>6</v>
      </c>
      <c r="C123" s="73" t="s">
        <v>154</v>
      </c>
      <c r="D123" s="75">
        <f t="shared" si="8"/>
        <v>1315.86</v>
      </c>
      <c r="E123" s="70"/>
      <c r="F123" s="75">
        <v>1302.7013999999999</v>
      </c>
      <c r="G123" s="76">
        <v>13.1586</v>
      </c>
      <c r="H123" s="76"/>
    </row>
    <row r="124" spans="2:8" ht="67.150000000000006" customHeight="1" x14ac:dyDescent="0.25">
      <c r="B124" s="23">
        <v>7</v>
      </c>
      <c r="C124" s="73" t="s">
        <v>153</v>
      </c>
      <c r="D124" s="75">
        <f t="shared" si="8"/>
        <v>324.90199999999999</v>
      </c>
      <c r="E124" s="70"/>
      <c r="F124" s="75">
        <v>321.65298000000001</v>
      </c>
      <c r="G124" s="76">
        <v>3.2490199999999998</v>
      </c>
      <c r="H124" s="76"/>
    </row>
    <row r="125" spans="2:8" ht="31.5" x14ac:dyDescent="0.25">
      <c r="B125" s="22"/>
      <c r="C125" s="22" t="s">
        <v>112</v>
      </c>
      <c r="D125" s="35">
        <f t="shared" ref="D125:H125" si="10">SUM(D118:D124)</f>
        <v>19486.721199999996</v>
      </c>
      <c r="E125" s="35">
        <f t="shared" si="10"/>
        <v>0</v>
      </c>
      <c r="F125" s="35">
        <f t="shared" si="10"/>
        <v>7832.5117199999995</v>
      </c>
      <c r="G125" s="35">
        <f t="shared" si="10"/>
        <v>7284.1367099999998</v>
      </c>
      <c r="H125" s="35">
        <f t="shared" si="10"/>
        <v>4370.0727699999998</v>
      </c>
    </row>
    <row r="126" spans="2:8" ht="34.15" customHeight="1" x14ac:dyDescent="0.25">
      <c r="B126" s="29"/>
      <c r="C126" s="22" t="s">
        <v>42</v>
      </c>
      <c r="D126" s="57">
        <f t="shared" ref="D126:H126" si="11">D116+D125</f>
        <v>33708.420369999993</v>
      </c>
      <c r="E126" s="57">
        <f t="shared" si="11"/>
        <v>0</v>
      </c>
      <c r="F126" s="57">
        <f t="shared" si="11"/>
        <v>14221.00152</v>
      </c>
      <c r="G126" s="57">
        <f t="shared" si="11"/>
        <v>15117.346079999999</v>
      </c>
      <c r="H126" s="34">
        <f t="shared" si="11"/>
        <v>4370.0727699999998</v>
      </c>
    </row>
    <row r="127" spans="2:8" ht="15.75" x14ac:dyDescent="0.25">
      <c r="B127" s="88" t="s">
        <v>40</v>
      </c>
      <c r="C127" s="89"/>
      <c r="D127" s="89"/>
      <c r="E127" s="89"/>
      <c r="F127" s="89"/>
      <c r="G127" s="89"/>
      <c r="H127" s="90"/>
    </row>
    <row r="128" spans="2:8" ht="40.9" customHeight="1" x14ac:dyDescent="0.25">
      <c r="B128" s="23">
        <v>1</v>
      </c>
      <c r="C128" s="74" t="s">
        <v>167</v>
      </c>
      <c r="D128" s="25">
        <f>SUM(E128:H128)</f>
        <v>1496.57249</v>
      </c>
      <c r="E128" s="26"/>
      <c r="F128" s="27"/>
      <c r="G128" s="67">
        <v>1496.57249</v>
      </c>
      <c r="H128" s="27"/>
    </row>
    <row r="129" spans="2:8" ht="47.25" x14ac:dyDescent="0.25">
      <c r="B129" s="23">
        <v>2</v>
      </c>
      <c r="C129" s="74" t="s">
        <v>9</v>
      </c>
      <c r="D129" s="25">
        <f t="shared" ref="D129:D136" si="12">SUM(E129:H129)</f>
        <v>4286.1270599999998</v>
      </c>
      <c r="E129" s="26"/>
      <c r="F129" s="27"/>
      <c r="G129" s="67">
        <v>4286.1270599999998</v>
      </c>
      <c r="H129" s="27"/>
    </row>
    <row r="130" spans="2:8" ht="47.25" x14ac:dyDescent="0.25">
      <c r="B130" s="23">
        <v>3</v>
      </c>
      <c r="C130" s="74" t="s">
        <v>74</v>
      </c>
      <c r="D130" s="25">
        <f t="shared" si="12"/>
        <v>1556.6973</v>
      </c>
      <c r="E130" s="26"/>
      <c r="F130" s="27"/>
      <c r="G130" s="67">
        <v>1556.6973</v>
      </c>
      <c r="H130" s="27"/>
    </row>
    <row r="131" spans="2:8" ht="49.9" customHeight="1" x14ac:dyDescent="0.25">
      <c r="B131" s="23">
        <v>4</v>
      </c>
      <c r="C131" s="74" t="s">
        <v>75</v>
      </c>
      <c r="D131" s="25">
        <f t="shared" si="12"/>
        <v>1408.2737999999999</v>
      </c>
      <c r="E131" s="26"/>
      <c r="F131" s="27"/>
      <c r="G131" s="67">
        <v>1408.2737999999999</v>
      </c>
      <c r="H131" s="27"/>
    </row>
    <row r="132" spans="2:8" ht="65.45" customHeight="1" x14ac:dyDescent="0.25">
      <c r="B132" s="23">
        <v>5</v>
      </c>
      <c r="C132" s="74" t="s">
        <v>84</v>
      </c>
      <c r="D132" s="25">
        <f t="shared" si="12"/>
        <v>391.95643999999999</v>
      </c>
      <c r="E132" s="26"/>
      <c r="F132" s="27"/>
      <c r="G132" s="67">
        <v>391.95643999999999</v>
      </c>
      <c r="H132" s="27"/>
    </row>
    <row r="133" spans="2:8" ht="76.150000000000006" customHeight="1" x14ac:dyDescent="0.25">
      <c r="B133" s="23">
        <v>6</v>
      </c>
      <c r="C133" s="74" t="s">
        <v>194</v>
      </c>
      <c r="D133" s="63">
        <f t="shared" si="12"/>
        <v>1004.0875099999998</v>
      </c>
      <c r="E133" s="67"/>
      <c r="F133" s="67">
        <v>628.65</v>
      </c>
      <c r="G133" s="67">
        <f>339.84+39.68051-4.083</f>
        <v>375.43750999999992</v>
      </c>
      <c r="H133" s="27"/>
    </row>
    <row r="134" spans="2:8" ht="55.15" customHeight="1" x14ac:dyDescent="0.25">
      <c r="B134" s="23">
        <v>7</v>
      </c>
      <c r="C134" s="74" t="s">
        <v>212</v>
      </c>
      <c r="D134" s="63">
        <f t="shared" si="12"/>
        <v>124.944</v>
      </c>
      <c r="E134" s="67"/>
      <c r="F134" s="68"/>
      <c r="G134" s="67">
        <v>124.944</v>
      </c>
      <c r="H134" s="27"/>
    </row>
    <row r="135" spans="2:8" ht="49.9" customHeight="1" x14ac:dyDescent="0.25">
      <c r="B135" s="23">
        <v>8</v>
      </c>
      <c r="C135" s="74" t="s">
        <v>142</v>
      </c>
      <c r="D135" s="63">
        <f t="shared" si="12"/>
        <v>149.435</v>
      </c>
      <c r="E135" s="67"/>
      <c r="F135" s="68"/>
      <c r="G135" s="2">
        <v>149.435</v>
      </c>
      <c r="H135" s="68"/>
    </row>
    <row r="136" spans="2:8" ht="63.6" customHeight="1" x14ac:dyDescent="0.25">
      <c r="B136" s="23">
        <v>9</v>
      </c>
      <c r="C136" s="73" t="s">
        <v>217</v>
      </c>
      <c r="D136" s="69">
        <f t="shared" si="12"/>
        <v>3296.6080000000002</v>
      </c>
      <c r="E136" s="65"/>
      <c r="F136" s="65"/>
      <c r="G136" s="65">
        <v>3296.6080000000002</v>
      </c>
      <c r="H136" s="66"/>
    </row>
    <row r="137" spans="2:8" ht="34.9" customHeight="1" x14ac:dyDescent="0.25">
      <c r="B137" s="23"/>
      <c r="C137" s="22" t="s">
        <v>4</v>
      </c>
      <c r="D137" s="35">
        <f t="shared" ref="D137:H137" si="13">SUM(D128:D136)</f>
        <v>13714.701599999999</v>
      </c>
      <c r="E137" s="35">
        <f t="shared" si="13"/>
        <v>0</v>
      </c>
      <c r="F137" s="35">
        <f t="shared" si="13"/>
        <v>628.65</v>
      </c>
      <c r="G137" s="35">
        <f t="shared" si="13"/>
        <v>13086.051599999999</v>
      </c>
      <c r="H137" s="35">
        <f t="shared" si="13"/>
        <v>0</v>
      </c>
    </row>
    <row r="138" spans="2:8" ht="21.6" customHeight="1" x14ac:dyDescent="0.25">
      <c r="B138" s="83" t="s">
        <v>126</v>
      </c>
      <c r="C138" s="84"/>
      <c r="D138" s="84"/>
      <c r="E138" s="84"/>
      <c r="F138" s="84"/>
      <c r="G138" s="84"/>
      <c r="H138" s="85"/>
    </row>
    <row r="139" spans="2:8" ht="74.45" customHeight="1" x14ac:dyDescent="0.25">
      <c r="B139" s="23">
        <v>1</v>
      </c>
      <c r="C139" s="74" t="s">
        <v>173</v>
      </c>
      <c r="D139" s="25">
        <f t="shared" ref="D139:D144" si="14">SUM(E139:H139)</f>
        <v>148.18</v>
      </c>
      <c r="E139" s="26"/>
      <c r="F139" s="27"/>
      <c r="G139" s="26">
        <v>148.18</v>
      </c>
      <c r="H139" s="26"/>
    </row>
    <row r="140" spans="2:8" ht="48" customHeight="1" x14ac:dyDescent="0.25">
      <c r="B140" s="23">
        <v>2</v>
      </c>
      <c r="C140" s="74" t="s">
        <v>161</v>
      </c>
      <c r="D140" s="63">
        <f t="shared" si="14"/>
        <v>927.11879999999996</v>
      </c>
      <c r="E140" s="67"/>
      <c r="F140" s="68"/>
      <c r="G140" s="26">
        <v>927.11879999999996</v>
      </c>
      <c r="H140" s="27"/>
    </row>
    <row r="141" spans="2:8" ht="49.9" customHeight="1" x14ac:dyDescent="0.25">
      <c r="B141" s="23">
        <v>3</v>
      </c>
      <c r="C141" s="74" t="s">
        <v>162</v>
      </c>
      <c r="D141" s="63">
        <f t="shared" si="14"/>
        <v>637.66542000000004</v>
      </c>
      <c r="E141" s="67"/>
      <c r="F141" s="68"/>
      <c r="G141" s="26"/>
      <c r="H141" s="26">
        <v>637.66542000000004</v>
      </c>
    </row>
    <row r="142" spans="2:8" ht="52.15" customHeight="1" x14ac:dyDescent="0.25">
      <c r="B142" s="23">
        <v>4</v>
      </c>
      <c r="C142" s="74" t="s">
        <v>163</v>
      </c>
      <c r="D142" s="63">
        <f t="shared" si="14"/>
        <v>409.07558999999998</v>
      </c>
      <c r="E142" s="67"/>
      <c r="F142" s="68"/>
      <c r="G142" s="26">
        <v>409.07558999999998</v>
      </c>
      <c r="H142" s="26"/>
    </row>
    <row r="143" spans="2:8" ht="72" customHeight="1" x14ac:dyDescent="0.25">
      <c r="B143" s="23">
        <v>5</v>
      </c>
      <c r="C143" s="74" t="s">
        <v>204</v>
      </c>
      <c r="D143" s="63">
        <f t="shared" si="14"/>
        <v>390.47</v>
      </c>
      <c r="E143" s="67"/>
      <c r="F143" s="68"/>
      <c r="G143" s="67">
        <v>390.47</v>
      </c>
      <c r="H143" s="67"/>
    </row>
    <row r="144" spans="2:8" ht="66.599999999999994" customHeight="1" x14ac:dyDescent="0.25">
      <c r="B144" s="23">
        <v>6</v>
      </c>
      <c r="C144" s="74" t="s">
        <v>156</v>
      </c>
      <c r="D144" s="63">
        <f t="shared" si="14"/>
        <v>204.95</v>
      </c>
      <c r="E144" s="67"/>
      <c r="F144" s="67">
        <v>202.90049999999999</v>
      </c>
      <c r="G144" s="67">
        <v>2.0495000000000001</v>
      </c>
      <c r="H144" s="27"/>
    </row>
    <row r="145" spans="2:8" ht="37.15" customHeight="1" x14ac:dyDescent="0.25">
      <c r="B145" s="22"/>
      <c r="C145" s="22" t="s">
        <v>127</v>
      </c>
      <c r="D145" s="35">
        <f>SUM(D139:D144)</f>
        <v>2717.4598100000003</v>
      </c>
      <c r="E145" s="35">
        <f t="shared" ref="E145:H145" si="15">SUM(E139:E144)</f>
        <v>0</v>
      </c>
      <c r="F145" s="35">
        <f t="shared" si="15"/>
        <v>202.90049999999999</v>
      </c>
      <c r="G145" s="35">
        <f t="shared" si="15"/>
        <v>1876.8938900000001</v>
      </c>
      <c r="H145" s="35">
        <f t="shared" si="15"/>
        <v>637.66542000000004</v>
      </c>
    </row>
    <row r="146" spans="2:8" ht="31.5" x14ac:dyDescent="0.25">
      <c r="B146" s="22"/>
      <c r="C146" s="22" t="s">
        <v>43</v>
      </c>
      <c r="D146" s="35">
        <f t="shared" ref="D146:H146" si="16">D137+D145</f>
        <v>16432.161410000001</v>
      </c>
      <c r="E146" s="35">
        <f t="shared" si="16"/>
        <v>0</v>
      </c>
      <c r="F146" s="35">
        <f t="shared" si="16"/>
        <v>831.55049999999994</v>
      </c>
      <c r="G146" s="35">
        <f t="shared" si="16"/>
        <v>14962.945489999998</v>
      </c>
      <c r="H146" s="35">
        <f t="shared" si="16"/>
        <v>637.66542000000004</v>
      </c>
    </row>
    <row r="147" spans="2:8" ht="15.75" x14ac:dyDescent="0.25">
      <c r="B147" s="88" t="s">
        <v>38</v>
      </c>
      <c r="C147" s="95"/>
      <c r="D147" s="95"/>
      <c r="E147" s="95"/>
      <c r="F147" s="95"/>
      <c r="G147" s="95"/>
      <c r="H147" s="96"/>
    </row>
    <row r="148" spans="2:8" ht="98.45" customHeight="1" x14ac:dyDescent="0.25">
      <c r="B148" s="23">
        <v>1</v>
      </c>
      <c r="C148" s="74" t="s">
        <v>27</v>
      </c>
      <c r="D148" s="25">
        <f>SUM(E148:H148)</f>
        <v>1676.3625199999999</v>
      </c>
      <c r="E148" s="26"/>
      <c r="F148" s="27"/>
      <c r="G148" s="2">
        <v>1676.3625199999999</v>
      </c>
      <c r="H148" s="27"/>
    </row>
    <row r="149" spans="2:8" ht="63" x14ac:dyDescent="0.25">
      <c r="B149" s="23">
        <v>2</v>
      </c>
      <c r="C149" s="74" t="s">
        <v>52</v>
      </c>
      <c r="D149" s="25">
        <f t="shared" ref="D149:D169" si="17">SUM(E149:H149)</f>
        <v>239.02699999999999</v>
      </c>
      <c r="E149" s="26"/>
      <c r="F149" s="27"/>
      <c r="G149" s="2">
        <v>239.02699999999999</v>
      </c>
      <c r="H149" s="27"/>
    </row>
    <row r="150" spans="2:8" ht="63" x14ac:dyDescent="0.25">
      <c r="B150" s="23">
        <v>3</v>
      </c>
      <c r="C150" s="74" t="s">
        <v>53</v>
      </c>
      <c r="D150" s="25">
        <f t="shared" si="17"/>
        <v>186.07499999999999</v>
      </c>
      <c r="E150" s="26"/>
      <c r="F150" s="27"/>
      <c r="G150" s="2">
        <v>186.07499999999999</v>
      </c>
      <c r="H150" s="27"/>
    </row>
    <row r="151" spans="2:8" ht="63" x14ac:dyDescent="0.25">
      <c r="B151" s="23">
        <v>4</v>
      </c>
      <c r="C151" s="74" t="s">
        <v>62</v>
      </c>
      <c r="D151" s="25">
        <f t="shared" si="17"/>
        <v>4261.1947799999998</v>
      </c>
      <c r="E151" s="26"/>
      <c r="F151" s="27"/>
      <c r="G151" s="62">
        <v>4261.1947799999998</v>
      </c>
      <c r="H151" s="27"/>
    </row>
    <row r="152" spans="2:8" ht="47.25" x14ac:dyDescent="0.25">
      <c r="B152" s="23">
        <v>5</v>
      </c>
      <c r="C152" s="74" t="s">
        <v>65</v>
      </c>
      <c r="D152" s="25">
        <f t="shared" si="17"/>
        <v>361.20479</v>
      </c>
      <c r="E152" s="26"/>
      <c r="F152" s="27"/>
      <c r="G152" s="62">
        <v>361.20479</v>
      </c>
      <c r="H152" s="27"/>
    </row>
    <row r="153" spans="2:8" ht="57" customHeight="1" x14ac:dyDescent="0.25">
      <c r="B153" s="23">
        <v>6</v>
      </c>
      <c r="C153" s="73" t="s">
        <v>59</v>
      </c>
      <c r="D153" s="25">
        <f t="shared" si="17"/>
        <v>710.42399999999998</v>
      </c>
      <c r="E153" s="26"/>
      <c r="F153" s="27"/>
      <c r="G153" s="26">
        <v>710.42399999999998</v>
      </c>
      <c r="H153" s="27"/>
    </row>
    <row r="154" spans="2:8" ht="58.15" customHeight="1" x14ac:dyDescent="0.25">
      <c r="B154" s="23">
        <v>7</v>
      </c>
      <c r="C154" s="73" t="s">
        <v>86</v>
      </c>
      <c r="D154" s="25">
        <f t="shared" si="17"/>
        <v>1145.9842799999999</v>
      </c>
      <c r="E154" s="26"/>
      <c r="F154" s="27"/>
      <c r="G154" s="26">
        <v>1145.9842799999999</v>
      </c>
      <c r="H154" s="27"/>
    </row>
    <row r="155" spans="2:8" ht="48" customHeight="1" x14ac:dyDescent="0.25">
      <c r="B155" s="23">
        <v>8</v>
      </c>
      <c r="C155" s="73" t="s">
        <v>102</v>
      </c>
      <c r="D155" s="25">
        <f t="shared" si="17"/>
        <v>1418.13492</v>
      </c>
      <c r="E155" s="26"/>
      <c r="F155" s="27"/>
      <c r="G155" s="26">
        <v>1418.13492</v>
      </c>
      <c r="H155" s="27"/>
    </row>
    <row r="156" spans="2:8" ht="63" x14ac:dyDescent="0.25">
      <c r="B156" s="23">
        <v>9</v>
      </c>
      <c r="C156" s="73" t="s">
        <v>60</v>
      </c>
      <c r="D156" s="25">
        <f t="shared" si="17"/>
        <v>920</v>
      </c>
      <c r="E156" s="26"/>
      <c r="F156" s="27"/>
      <c r="G156" s="26">
        <v>920</v>
      </c>
      <c r="H156" s="27"/>
    </row>
    <row r="157" spans="2:8" ht="63" x14ac:dyDescent="0.25">
      <c r="B157" s="23">
        <v>10</v>
      </c>
      <c r="C157" s="73" t="s">
        <v>85</v>
      </c>
      <c r="D157" s="25">
        <f t="shared" si="17"/>
        <v>573.39891</v>
      </c>
      <c r="E157" s="26"/>
      <c r="F157" s="27"/>
      <c r="G157" s="26">
        <v>573.39891</v>
      </c>
      <c r="H157" s="27"/>
    </row>
    <row r="158" spans="2:8" ht="78.75" x14ac:dyDescent="0.25">
      <c r="B158" s="23">
        <v>11</v>
      </c>
      <c r="C158" s="73" t="s">
        <v>225</v>
      </c>
      <c r="D158" s="25">
        <f t="shared" si="17"/>
        <v>579.59500000000003</v>
      </c>
      <c r="E158" s="26"/>
      <c r="F158" s="27"/>
      <c r="G158" s="26">
        <f>356.651+222.944</f>
        <v>579.59500000000003</v>
      </c>
      <c r="H158" s="27"/>
    </row>
    <row r="159" spans="2:8" ht="94.5" x14ac:dyDescent="0.25">
      <c r="B159" s="23">
        <v>12</v>
      </c>
      <c r="C159" s="73" t="s">
        <v>94</v>
      </c>
      <c r="D159" s="25">
        <f t="shared" si="17"/>
        <v>500</v>
      </c>
      <c r="E159" s="26"/>
      <c r="F159" s="27"/>
      <c r="G159" s="26">
        <v>500</v>
      </c>
      <c r="H159" s="27"/>
    </row>
    <row r="160" spans="2:8" ht="78.75" x14ac:dyDescent="0.25">
      <c r="B160" s="23">
        <v>13</v>
      </c>
      <c r="C160" s="73" t="s">
        <v>224</v>
      </c>
      <c r="D160" s="25">
        <f t="shared" si="17"/>
        <v>100.15018999999999</v>
      </c>
      <c r="E160" s="26"/>
      <c r="F160" s="27"/>
      <c r="G160" s="26">
        <f>76.0453+24.10489</f>
        <v>100.15018999999999</v>
      </c>
      <c r="H160" s="27"/>
    </row>
    <row r="161" spans="2:8" ht="63" x14ac:dyDescent="0.25">
      <c r="B161" s="23">
        <v>14</v>
      </c>
      <c r="C161" s="73" t="s">
        <v>104</v>
      </c>
      <c r="D161" s="25">
        <f t="shared" si="17"/>
        <v>1104.8330000000001</v>
      </c>
      <c r="E161" s="26"/>
      <c r="F161" s="27"/>
      <c r="G161" s="26">
        <v>1104.8330000000001</v>
      </c>
      <c r="H161" s="27"/>
    </row>
    <row r="162" spans="2:8" ht="63" x14ac:dyDescent="0.25">
      <c r="B162" s="23">
        <v>15</v>
      </c>
      <c r="C162" s="73" t="s">
        <v>125</v>
      </c>
      <c r="D162" s="25">
        <f t="shared" si="17"/>
        <v>287.94639999999998</v>
      </c>
      <c r="E162" s="26"/>
      <c r="F162" s="27"/>
      <c r="G162" s="26">
        <v>287.94639999999998</v>
      </c>
      <c r="H162" s="27"/>
    </row>
    <row r="163" spans="2:8" ht="63" x14ac:dyDescent="0.25">
      <c r="B163" s="23">
        <v>16</v>
      </c>
      <c r="C163" s="73" t="s">
        <v>131</v>
      </c>
      <c r="D163" s="63">
        <f t="shared" si="17"/>
        <v>550.04845</v>
      </c>
      <c r="E163" s="67"/>
      <c r="F163" s="68"/>
      <c r="G163" s="26">
        <v>550.04845</v>
      </c>
      <c r="H163" s="68"/>
    </row>
    <row r="164" spans="2:8" ht="74.45" customHeight="1" x14ac:dyDescent="0.25">
      <c r="B164" s="23">
        <v>17</v>
      </c>
      <c r="C164" s="73" t="s">
        <v>205</v>
      </c>
      <c r="D164" s="63">
        <f t="shared" si="17"/>
        <v>179.72064</v>
      </c>
      <c r="E164" s="67"/>
      <c r="F164" s="68"/>
      <c r="G164" s="26">
        <v>179.72064</v>
      </c>
      <c r="H164" s="68"/>
    </row>
    <row r="165" spans="2:8" ht="66" customHeight="1" x14ac:dyDescent="0.25">
      <c r="B165" s="23">
        <v>18</v>
      </c>
      <c r="C165" s="73" t="s">
        <v>190</v>
      </c>
      <c r="D165" s="63">
        <f t="shared" si="17"/>
        <v>1009.631</v>
      </c>
      <c r="E165" s="67"/>
      <c r="F165" s="67">
        <v>999.53468999999996</v>
      </c>
      <c r="G165" s="67">
        <v>10.096310000000001</v>
      </c>
      <c r="H165" s="68"/>
    </row>
    <row r="166" spans="2:8" ht="51" customHeight="1" x14ac:dyDescent="0.25">
      <c r="B166" s="23">
        <v>19</v>
      </c>
      <c r="C166" s="73" t="s">
        <v>214</v>
      </c>
      <c r="D166" s="63">
        <f t="shared" si="17"/>
        <v>870.16800000000001</v>
      </c>
      <c r="E166" s="67"/>
      <c r="F166" s="68"/>
      <c r="G166" s="67">
        <v>870.16800000000001</v>
      </c>
      <c r="H166" s="68"/>
    </row>
    <row r="167" spans="2:8" ht="112.9" customHeight="1" x14ac:dyDescent="0.25">
      <c r="B167" s="23">
        <v>20</v>
      </c>
      <c r="C167" s="73" t="s">
        <v>221</v>
      </c>
      <c r="D167" s="63">
        <f t="shared" si="17"/>
        <v>122.5</v>
      </c>
      <c r="E167" s="67"/>
      <c r="F167" s="68"/>
      <c r="G167" s="67">
        <v>122.5</v>
      </c>
      <c r="H167" s="68"/>
    </row>
    <row r="168" spans="2:8" ht="138" customHeight="1" x14ac:dyDescent="0.25">
      <c r="B168" s="23">
        <v>21</v>
      </c>
      <c r="C168" s="73" t="s">
        <v>222</v>
      </c>
      <c r="D168" s="63">
        <f t="shared" si="17"/>
        <v>295</v>
      </c>
      <c r="E168" s="67"/>
      <c r="F168" s="68"/>
      <c r="G168" s="67">
        <v>295</v>
      </c>
      <c r="H168" s="68"/>
    </row>
    <row r="169" spans="2:8" ht="138" customHeight="1" x14ac:dyDescent="0.25">
      <c r="B169" s="23">
        <v>22</v>
      </c>
      <c r="C169" s="73" t="s">
        <v>223</v>
      </c>
      <c r="D169" s="63">
        <f t="shared" si="17"/>
        <v>170</v>
      </c>
      <c r="E169" s="67"/>
      <c r="F169" s="68"/>
      <c r="G169" s="67">
        <v>170</v>
      </c>
      <c r="H169" s="68"/>
    </row>
    <row r="170" spans="2:8" ht="21.6" customHeight="1" x14ac:dyDescent="0.25">
      <c r="B170" s="50"/>
      <c r="C170" s="51" t="s">
        <v>78</v>
      </c>
      <c r="D170" s="49">
        <f>SUM(D148:D169)</f>
        <v>17261.398880000001</v>
      </c>
      <c r="E170" s="49">
        <f t="shared" ref="E170:F170" si="18">SUM(E148:E169)</f>
        <v>0</v>
      </c>
      <c r="F170" s="49">
        <f t="shared" si="18"/>
        <v>999.53468999999996</v>
      </c>
      <c r="G170" s="49">
        <f>SUM(G148:G169)</f>
        <v>16261.86419</v>
      </c>
      <c r="H170" s="49">
        <f>SUM(H148:H166)</f>
        <v>0</v>
      </c>
    </row>
    <row r="171" spans="2:8" ht="22.15" customHeight="1" x14ac:dyDescent="0.25">
      <c r="B171" s="83" t="s">
        <v>76</v>
      </c>
      <c r="C171" s="84"/>
      <c r="D171" s="84"/>
      <c r="E171" s="84"/>
      <c r="F171" s="84"/>
      <c r="G171" s="84"/>
      <c r="H171" s="85"/>
    </row>
    <row r="172" spans="2:8" ht="63" x14ac:dyDescent="0.25">
      <c r="B172" s="23">
        <v>1</v>
      </c>
      <c r="C172" s="73" t="s">
        <v>139</v>
      </c>
      <c r="D172" s="37">
        <f t="shared" ref="D172:D177" si="19">SUM(E172:H172)</f>
        <v>3222.2200000000003</v>
      </c>
      <c r="E172" s="38"/>
      <c r="F172" s="38">
        <v>2900</v>
      </c>
      <c r="G172" s="38">
        <v>322.22000000000003</v>
      </c>
      <c r="H172" s="39"/>
    </row>
    <row r="173" spans="2:8" ht="47.25" x14ac:dyDescent="0.25">
      <c r="B173" s="23">
        <v>2</v>
      </c>
      <c r="C173" s="73" t="s">
        <v>172</v>
      </c>
      <c r="D173" s="37">
        <f t="shared" si="19"/>
        <v>1431.58717</v>
      </c>
      <c r="E173" s="38"/>
      <c r="F173" s="39"/>
      <c r="G173" s="38"/>
      <c r="H173" s="2">
        <v>1431.58717</v>
      </c>
    </row>
    <row r="174" spans="2:8" ht="31.5" x14ac:dyDescent="0.25">
      <c r="B174" s="23">
        <v>3</v>
      </c>
      <c r="C174" s="73" t="s">
        <v>175</v>
      </c>
      <c r="D174" s="69">
        <f t="shared" si="19"/>
        <v>150</v>
      </c>
      <c r="E174" s="65"/>
      <c r="F174" s="66"/>
      <c r="G174" s="65">
        <v>150</v>
      </c>
      <c r="H174" s="39"/>
    </row>
    <row r="175" spans="2:8" ht="54.6" customHeight="1" x14ac:dyDescent="0.25">
      <c r="B175" s="23">
        <v>4</v>
      </c>
      <c r="C175" s="73" t="s">
        <v>176</v>
      </c>
      <c r="D175" s="69">
        <f t="shared" si="19"/>
        <v>2772.5540000000001</v>
      </c>
      <c r="E175" s="65"/>
      <c r="F175" s="66"/>
      <c r="G175" s="65"/>
      <c r="H175" s="65">
        <v>2772.5540000000001</v>
      </c>
    </row>
    <row r="176" spans="2:8" ht="63" x14ac:dyDescent="0.25">
      <c r="B176" s="23">
        <v>5</v>
      </c>
      <c r="C176" s="73" t="s">
        <v>166</v>
      </c>
      <c r="D176" s="69">
        <f t="shared" si="19"/>
        <v>859.20099999999991</v>
      </c>
      <c r="E176" s="65"/>
      <c r="F176" s="38">
        <v>850.60898999999995</v>
      </c>
      <c r="G176" s="38">
        <v>8.5920100000000001</v>
      </c>
      <c r="H176" s="65"/>
    </row>
    <row r="177" spans="2:8" ht="69.599999999999994" customHeight="1" x14ac:dyDescent="0.25">
      <c r="B177" s="23">
        <v>6</v>
      </c>
      <c r="C177" s="73" t="s">
        <v>157</v>
      </c>
      <c r="D177" s="69">
        <f t="shared" si="19"/>
        <v>5847.433</v>
      </c>
      <c r="E177" s="65"/>
      <c r="F177" s="38">
        <v>5788.95867</v>
      </c>
      <c r="G177" s="65">
        <v>58.474330000000002</v>
      </c>
      <c r="H177" s="65"/>
    </row>
    <row r="178" spans="2:8" ht="31.5" x14ac:dyDescent="0.25">
      <c r="B178" s="29"/>
      <c r="C178" s="22" t="s">
        <v>77</v>
      </c>
      <c r="D178" s="49">
        <f t="shared" ref="D178:H178" si="20">SUM(D172:D177)</f>
        <v>14282.995169999998</v>
      </c>
      <c r="E178" s="49">
        <f t="shared" si="20"/>
        <v>0</v>
      </c>
      <c r="F178" s="49">
        <f t="shared" si="20"/>
        <v>9539.5676600000006</v>
      </c>
      <c r="G178" s="49">
        <f t="shared" si="20"/>
        <v>539.28634</v>
      </c>
      <c r="H178" s="49">
        <f t="shared" si="20"/>
        <v>4204.1411699999999</v>
      </c>
    </row>
    <row r="179" spans="2:8" ht="31.5" x14ac:dyDescent="0.25">
      <c r="B179" s="15"/>
      <c r="C179" s="22" t="s">
        <v>44</v>
      </c>
      <c r="D179" s="35">
        <f t="shared" ref="D179:H179" si="21">D170+D178</f>
        <v>31544.394049999999</v>
      </c>
      <c r="E179" s="35">
        <f t="shared" si="21"/>
        <v>0</v>
      </c>
      <c r="F179" s="35">
        <f t="shared" si="21"/>
        <v>10539.102350000001</v>
      </c>
      <c r="G179" s="35">
        <f t="shared" si="21"/>
        <v>16801.150529999999</v>
      </c>
      <c r="H179" s="35">
        <f t="shared" si="21"/>
        <v>4204.1411699999999</v>
      </c>
    </row>
    <row r="180" spans="2:8" ht="15.75" x14ac:dyDescent="0.25">
      <c r="B180" s="88" t="s">
        <v>39</v>
      </c>
      <c r="C180" s="89"/>
      <c r="D180" s="89"/>
      <c r="E180" s="89"/>
      <c r="F180" s="89"/>
      <c r="G180" s="89"/>
      <c r="H180" s="90"/>
    </row>
    <row r="181" spans="2:8" ht="63" x14ac:dyDescent="0.25">
      <c r="B181" s="23">
        <v>1</v>
      </c>
      <c r="C181" s="74" t="s">
        <v>25</v>
      </c>
      <c r="D181" s="25">
        <f>SUM(E181:H181)</f>
        <v>2510.4595599999998</v>
      </c>
      <c r="E181" s="26"/>
      <c r="F181" s="27"/>
      <c r="G181" s="26">
        <v>2510.4595599999998</v>
      </c>
      <c r="H181" s="27"/>
    </row>
    <row r="182" spans="2:8" ht="78.75" x14ac:dyDescent="0.25">
      <c r="B182" s="36">
        <v>2</v>
      </c>
      <c r="C182" s="73" t="s">
        <v>61</v>
      </c>
      <c r="D182" s="25">
        <f t="shared" ref="D182:D197" si="22">SUM(E182:H182)</f>
        <v>630.14025000000004</v>
      </c>
      <c r="E182" s="38"/>
      <c r="F182" s="39"/>
      <c r="G182" s="26">
        <v>630.14025000000004</v>
      </c>
      <c r="H182" s="39"/>
    </row>
    <row r="183" spans="2:8" ht="45" customHeight="1" x14ac:dyDescent="0.25">
      <c r="B183" s="23">
        <v>3</v>
      </c>
      <c r="C183" s="74" t="s">
        <v>55</v>
      </c>
      <c r="D183" s="25">
        <f t="shared" si="22"/>
        <v>1086.94264</v>
      </c>
      <c r="E183" s="26"/>
      <c r="F183" s="27"/>
      <c r="G183" s="26">
        <v>1086.94264</v>
      </c>
      <c r="H183" s="27"/>
    </row>
    <row r="184" spans="2:8" ht="47.25" x14ac:dyDescent="0.25">
      <c r="B184" s="36">
        <v>4</v>
      </c>
      <c r="C184" s="74" t="s">
        <v>66</v>
      </c>
      <c r="D184" s="25">
        <f t="shared" si="22"/>
        <v>401.31630000000001</v>
      </c>
      <c r="E184" s="26"/>
      <c r="F184" s="27"/>
      <c r="G184" s="67">
        <v>401.31630000000001</v>
      </c>
      <c r="H184" s="27"/>
    </row>
    <row r="185" spans="2:8" ht="63" x14ac:dyDescent="0.25">
      <c r="B185" s="23">
        <v>5</v>
      </c>
      <c r="C185" s="73" t="s">
        <v>88</v>
      </c>
      <c r="D185" s="25">
        <f t="shared" si="22"/>
        <v>703.27189999999996</v>
      </c>
      <c r="E185" s="26"/>
      <c r="F185" s="27"/>
      <c r="G185" s="67">
        <v>703.27189999999996</v>
      </c>
      <c r="H185" s="27"/>
    </row>
    <row r="186" spans="2:8" ht="63" x14ac:dyDescent="0.25">
      <c r="B186" s="36">
        <v>6</v>
      </c>
      <c r="C186" s="73" t="s">
        <v>89</v>
      </c>
      <c r="D186" s="25">
        <f t="shared" si="22"/>
        <v>703.55880999999999</v>
      </c>
      <c r="E186" s="26"/>
      <c r="F186" s="27"/>
      <c r="G186" s="67">
        <v>703.55880999999999</v>
      </c>
      <c r="H186" s="27"/>
    </row>
    <row r="187" spans="2:8" ht="47.25" x14ac:dyDescent="0.25">
      <c r="B187" s="36">
        <v>7</v>
      </c>
      <c r="C187" s="73" t="s">
        <v>90</v>
      </c>
      <c r="D187" s="25">
        <f t="shared" si="22"/>
        <v>275</v>
      </c>
      <c r="E187" s="26"/>
      <c r="F187" s="27"/>
      <c r="G187" s="26">
        <v>275</v>
      </c>
      <c r="H187" s="27"/>
    </row>
    <row r="188" spans="2:8" ht="63" x14ac:dyDescent="0.25">
      <c r="B188" s="23">
        <v>8</v>
      </c>
      <c r="C188" s="73" t="s">
        <v>92</v>
      </c>
      <c r="D188" s="25">
        <f t="shared" si="22"/>
        <v>130</v>
      </c>
      <c r="E188" s="26"/>
      <c r="F188" s="27"/>
      <c r="G188" s="26">
        <v>130</v>
      </c>
      <c r="H188" s="27"/>
    </row>
    <row r="189" spans="2:8" ht="94.5" x14ac:dyDescent="0.25">
      <c r="B189" s="36">
        <v>9</v>
      </c>
      <c r="C189" s="73" t="s">
        <v>106</v>
      </c>
      <c r="D189" s="37">
        <f t="shared" si="22"/>
        <v>1857.1469899999997</v>
      </c>
      <c r="E189" s="38">
        <v>483.98599999999999</v>
      </c>
      <c r="F189" s="39">
        <v>144.56800000000001</v>
      </c>
      <c r="G189" s="38">
        <f>1157.58+63.20784+4.76207+3.04308</f>
        <v>1228.5929899999999</v>
      </c>
      <c r="H189" s="39"/>
    </row>
    <row r="190" spans="2:8" ht="47.25" x14ac:dyDescent="0.25">
      <c r="B190" s="36">
        <v>10</v>
      </c>
      <c r="C190" s="73" t="s">
        <v>124</v>
      </c>
      <c r="D190" s="37">
        <f t="shared" si="22"/>
        <v>2455.866</v>
      </c>
      <c r="E190" s="38"/>
      <c r="F190" s="39"/>
      <c r="G190" s="17">
        <v>2455.866</v>
      </c>
      <c r="H190" s="39"/>
    </row>
    <row r="191" spans="2:8" ht="63" x14ac:dyDescent="0.25">
      <c r="B191" s="23">
        <v>11</v>
      </c>
      <c r="C191" s="73" t="s">
        <v>132</v>
      </c>
      <c r="D191" s="69">
        <f t="shared" si="22"/>
        <v>577.41277000000002</v>
      </c>
      <c r="E191" s="65"/>
      <c r="F191" s="66"/>
      <c r="G191" s="65">
        <v>577.41277000000002</v>
      </c>
      <c r="H191" s="66"/>
    </row>
    <row r="192" spans="2:8" ht="31.5" x14ac:dyDescent="0.25">
      <c r="B192" s="36">
        <v>12</v>
      </c>
      <c r="C192" s="73" t="s">
        <v>138</v>
      </c>
      <c r="D192" s="69">
        <f t="shared" si="22"/>
        <v>280</v>
      </c>
      <c r="E192" s="65"/>
      <c r="F192" s="66"/>
      <c r="G192" s="65">
        <v>280</v>
      </c>
      <c r="H192" s="66"/>
    </row>
    <row r="193" spans="2:8" ht="47.25" x14ac:dyDescent="0.25">
      <c r="B193" s="36">
        <v>13</v>
      </c>
      <c r="C193" s="73" t="s">
        <v>213</v>
      </c>
      <c r="D193" s="69">
        <f t="shared" si="22"/>
        <v>1058.6120000000001</v>
      </c>
      <c r="E193" s="65"/>
      <c r="F193" s="66"/>
      <c r="G193" s="65">
        <v>1058.6120000000001</v>
      </c>
      <c r="H193" s="66"/>
    </row>
    <row r="194" spans="2:8" ht="63" x14ac:dyDescent="0.25">
      <c r="B194" s="23">
        <v>14</v>
      </c>
      <c r="C194" s="73" t="s">
        <v>189</v>
      </c>
      <c r="D194" s="69">
        <f t="shared" si="22"/>
        <v>1464.248</v>
      </c>
      <c r="E194" s="65"/>
      <c r="F194" s="69">
        <v>1449.6055200000001</v>
      </c>
      <c r="G194" s="69">
        <v>14.642480000000001</v>
      </c>
      <c r="H194" s="66"/>
    </row>
    <row r="195" spans="2:8" ht="63" x14ac:dyDescent="0.25">
      <c r="B195" s="36">
        <v>15</v>
      </c>
      <c r="C195" s="73" t="s">
        <v>191</v>
      </c>
      <c r="D195" s="69">
        <f t="shared" si="22"/>
        <v>1089.6840000000002</v>
      </c>
      <c r="E195" s="65"/>
      <c r="F195" s="69">
        <v>1078.7871600000001</v>
      </c>
      <c r="G195" s="65">
        <v>10.896839999999999</v>
      </c>
      <c r="H195" s="66"/>
    </row>
    <row r="196" spans="2:8" ht="63" x14ac:dyDescent="0.25">
      <c r="B196" s="36">
        <v>16</v>
      </c>
      <c r="C196" s="73" t="s">
        <v>200</v>
      </c>
      <c r="D196" s="69">
        <f t="shared" si="22"/>
        <v>701.95300000000009</v>
      </c>
      <c r="E196" s="65"/>
      <c r="F196" s="69">
        <v>694.93347000000006</v>
      </c>
      <c r="G196" s="65">
        <v>7.0195299999999996</v>
      </c>
      <c r="H196" s="66"/>
    </row>
    <row r="197" spans="2:8" ht="31.5" x14ac:dyDescent="0.25">
      <c r="B197" s="23">
        <v>17</v>
      </c>
      <c r="C197" s="73" t="s">
        <v>151</v>
      </c>
      <c r="D197" s="69">
        <f t="shared" si="22"/>
        <v>449.88</v>
      </c>
      <c r="E197" s="65"/>
      <c r="F197" s="66"/>
      <c r="G197" s="65">
        <v>449.88</v>
      </c>
      <c r="H197" s="66"/>
    </row>
    <row r="198" spans="2:8" ht="28.9" customHeight="1" x14ac:dyDescent="0.25">
      <c r="B198" s="22"/>
      <c r="C198" s="22" t="s">
        <v>122</v>
      </c>
      <c r="D198" s="40">
        <f>SUM(D181:D197)</f>
        <v>16375.49222</v>
      </c>
      <c r="E198" s="40">
        <f>SUM(E181:E197)</f>
        <v>483.98599999999999</v>
      </c>
      <c r="F198" s="40">
        <f>SUM(F181:F197)</f>
        <v>3367.8941500000001</v>
      </c>
      <c r="G198" s="40">
        <f>SUM(G181:G197)</f>
        <v>12523.612069999999</v>
      </c>
      <c r="H198" s="40">
        <f t="shared" ref="H198" si="23">SUM(H181:H197)</f>
        <v>0</v>
      </c>
    </row>
    <row r="199" spans="2:8" ht="21.6" customHeight="1" x14ac:dyDescent="0.25">
      <c r="B199" s="83" t="s">
        <v>120</v>
      </c>
      <c r="C199" s="84"/>
      <c r="D199" s="84"/>
      <c r="E199" s="84"/>
      <c r="F199" s="84"/>
      <c r="G199" s="84"/>
      <c r="H199" s="85"/>
    </row>
    <row r="200" spans="2:8" ht="63" x14ac:dyDescent="0.25">
      <c r="B200" s="36">
        <v>1</v>
      </c>
      <c r="C200" s="73" t="s">
        <v>117</v>
      </c>
      <c r="D200" s="37">
        <f>SUM(E200:H200)</f>
        <v>705.71427000000006</v>
      </c>
      <c r="E200" s="38"/>
      <c r="F200" s="39"/>
      <c r="G200" s="38"/>
      <c r="H200" s="17">
        <v>705.71427000000006</v>
      </c>
    </row>
    <row r="201" spans="2:8" ht="63" x14ac:dyDescent="0.25">
      <c r="B201" s="36">
        <v>2</v>
      </c>
      <c r="C201" s="73" t="s">
        <v>118</v>
      </c>
      <c r="D201" s="37">
        <f>SUM(E201:H201)</f>
        <v>352.48200000000003</v>
      </c>
      <c r="E201" s="38"/>
      <c r="F201" s="39"/>
      <c r="G201" s="38"/>
      <c r="H201" s="17">
        <v>352.48200000000003</v>
      </c>
    </row>
    <row r="202" spans="2:8" ht="70.900000000000006" customHeight="1" x14ac:dyDescent="0.25">
      <c r="B202" s="36">
        <v>3</v>
      </c>
      <c r="C202" s="73" t="s">
        <v>119</v>
      </c>
      <c r="D202" s="37">
        <f>SUM(E202:H202)</f>
        <v>2598.40092</v>
      </c>
      <c r="E202" s="38"/>
      <c r="F202" s="39"/>
      <c r="G202" s="17"/>
      <c r="H202" s="17">
        <v>2598.40092</v>
      </c>
    </row>
    <row r="203" spans="2:8" ht="54.6" customHeight="1" x14ac:dyDescent="0.25">
      <c r="B203" s="36">
        <v>4</v>
      </c>
      <c r="C203" s="73" t="s">
        <v>210</v>
      </c>
      <c r="D203" s="69">
        <f>SUM(E203:H203)</f>
        <v>1046.857</v>
      </c>
      <c r="E203" s="65"/>
      <c r="F203" s="66"/>
      <c r="G203" s="65">
        <v>1046.857</v>
      </c>
      <c r="H203" s="65"/>
    </row>
    <row r="204" spans="2:8" ht="45" customHeight="1" x14ac:dyDescent="0.25">
      <c r="B204" s="36">
        <v>5</v>
      </c>
      <c r="C204" s="73" t="s">
        <v>160</v>
      </c>
      <c r="D204" s="69">
        <f>SUM(E204:H204)</f>
        <v>1781.3530000000001</v>
      </c>
      <c r="E204" s="65"/>
      <c r="F204" s="66"/>
      <c r="G204" s="65">
        <v>1781.3530000000001</v>
      </c>
      <c r="H204" s="39"/>
    </row>
    <row r="205" spans="2:8" ht="31.5" x14ac:dyDescent="0.25">
      <c r="B205" s="22"/>
      <c r="C205" s="22" t="s">
        <v>121</v>
      </c>
      <c r="D205" s="40">
        <f>SUM(D200:D204)</f>
        <v>6484.8071900000004</v>
      </c>
      <c r="E205" s="40">
        <f t="shared" ref="E205:H205" si="24">SUM(E200:E204)</f>
        <v>0</v>
      </c>
      <c r="F205" s="40">
        <f t="shared" si="24"/>
        <v>0</v>
      </c>
      <c r="G205" s="40">
        <f t="shared" si="24"/>
        <v>2828.21</v>
      </c>
      <c r="H205" s="40">
        <f t="shared" si="24"/>
        <v>3656.5971900000004</v>
      </c>
    </row>
    <row r="206" spans="2:8" ht="33.6" customHeight="1" x14ac:dyDescent="0.25">
      <c r="B206" s="22"/>
      <c r="C206" s="22" t="s">
        <v>45</v>
      </c>
      <c r="D206" s="40">
        <f t="shared" ref="D206:H206" si="25">D198+D205</f>
        <v>22860.29941</v>
      </c>
      <c r="E206" s="40">
        <f t="shared" si="25"/>
        <v>483.98599999999999</v>
      </c>
      <c r="F206" s="40">
        <f t="shared" si="25"/>
        <v>3367.8941500000001</v>
      </c>
      <c r="G206" s="40">
        <f t="shared" si="25"/>
        <v>15351.822069999998</v>
      </c>
      <c r="H206" s="40">
        <f t="shared" si="25"/>
        <v>3656.5971900000004</v>
      </c>
    </row>
    <row r="207" spans="2:8" ht="15.75" x14ac:dyDescent="0.25">
      <c r="B207" s="88" t="s">
        <v>47</v>
      </c>
      <c r="C207" s="89"/>
      <c r="D207" s="89"/>
      <c r="E207" s="89"/>
      <c r="F207" s="89"/>
      <c r="G207" s="89"/>
      <c r="H207" s="90"/>
    </row>
    <row r="208" spans="2:8" ht="47.25" x14ac:dyDescent="0.25">
      <c r="B208" s="23">
        <v>1</v>
      </c>
      <c r="C208" s="24" t="s">
        <v>48</v>
      </c>
      <c r="D208" s="25">
        <f>SUM(E208:H208)</f>
        <v>3763.82</v>
      </c>
      <c r="E208" s="18"/>
      <c r="F208" s="26">
        <v>3575.63</v>
      </c>
      <c r="G208" s="26">
        <v>188.19</v>
      </c>
      <c r="H208" s="19"/>
    </row>
    <row r="209" spans="2:8" ht="66" customHeight="1" x14ac:dyDescent="0.25">
      <c r="B209" s="23">
        <v>2</v>
      </c>
      <c r="C209" s="24" t="s">
        <v>49</v>
      </c>
      <c r="D209" s="25">
        <f>SUM(E209:H209)</f>
        <v>3631.8100000000004</v>
      </c>
      <c r="E209" s="41"/>
      <c r="F209" s="26">
        <v>2723.86</v>
      </c>
      <c r="G209" s="26">
        <v>907.95</v>
      </c>
      <c r="H209" s="41"/>
    </row>
    <row r="210" spans="2:8" ht="100.15" customHeight="1" x14ac:dyDescent="0.25">
      <c r="B210" s="23">
        <v>3</v>
      </c>
      <c r="C210" s="24" t="s">
        <v>50</v>
      </c>
      <c r="D210" s="25">
        <f>SUM(E210:H210)</f>
        <v>35000</v>
      </c>
      <c r="E210" s="41"/>
      <c r="F210" s="26">
        <v>34650</v>
      </c>
      <c r="G210" s="38">
        <v>350</v>
      </c>
      <c r="H210" s="41"/>
    </row>
    <row r="211" spans="2:8" ht="72" customHeight="1" x14ac:dyDescent="0.25">
      <c r="B211" s="23">
        <v>4</v>
      </c>
      <c r="C211" s="24" t="s">
        <v>202</v>
      </c>
      <c r="D211" s="25">
        <f>SUM(E211:H211)</f>
        <v>4041.68</v>
      </c>
      <c r="E211" s="26">
        <v>4041.68</v>
      </c>
      <c r="F211" s="26">
        <v>0</v>
      </c>
      <c r="G211" s="38">
        <v>0</v>
      </c>
      <c r="H211" s="41"/>
    </row>
    <row r="212" spans="2:8" ht="85.15" customHeight="1" x14ac:dyDescent="0.25">
      <c r="B212" s="23">
        <v>5</v>
      </c>
      <c r="C212" s="24" t="s">
        <v>68</v>
      </c>
      <c r="D212" s="25">
        <f>SUM(E212:H212)</f>
        <v>14143.534</v>
      </c>
      <c r="E212" s="26">
        <v>10607.65</v>
      </c>
      <c r="F212" s="26">
        <v>3359.09</v>
      </c>
      <c r="G212" s="38">
        <v>176.79400000000001</v>
      </c>
      <c r="H212" s="77"/>
    </row>
    <row r="213" spans="2:8" ht="40.9" customHeight="1" x14ac:dyDescent="0.25">
      <c r="B213" s="29"/>
      <c r="C213" s="22" t="s">
        <v>51</v>
      </c>
      <c r="D213" s="40">
        <f t="shared" ref="D213:H213" si="26">SUM(D208:D212)</f>
        <v>60580.844000000005</v>
      </c>
      <c r="E213" s="40">
        <f t="shared" si="26"/>
        <v>14649.33</v>
      </c>
      <c r="F213" s="40">
        <f t="shared" si="26"/>
        <v>44308.58</v>
      </c>
      <c r="G213" s="40">
        <f t="shared" si="26"/>
        <v>1622.9340000000002</v>
      </c>
      <c r="H213" s="40">
        <f t="shared" si="26"/>
        <v>0</v>
      </c>
    </row>
    <row r="214" spans="2:8" ht="40.9" customHeight="1" x14ac:dyDescent="0.25">
      <c r="B214" s="80" t="s">
        <v>113</v>
      </c>
      <c r="C214" s="86"/>
      <c r="D214" s="86"/>
      <c r="E214" s="86"/>
      <c r="F214" s="86"/>
      <c r="G214" s="86"/>
      <c r="H214" s="87"/>
    </row>
    <row r="215" spans="2:8" ht="38.450000000000003" customHeight="1" x14ac:dyDescent="0.25">
      <c r="B215" s="36">
        <v>1</v>
      </c>
      <c r="C215" s="24" t="s">
        <v>114</v>
      </c>
      <c r="D215" s="25">
        <f>SUM(E215:G215)</f>
        <v>600</v>
      </c>
      <c r="E215" s="58">
        <v>0</v>
      </c>
      <c r="F215" s="25">
        <v>0</v>
      </c>
      <c r="G215" s="58">
        <f>200+400</f>
        <v>600</v>
      </c>
      <c r="H215" s="41"/>
    </row>
    <row r="216" spans="2:8" ht="36.6" customHeight="1" x14ac:dyDescent="0.25">
      <c r="B216" s="29"/>
      <c r="C216" s="22" t="s">
        <v>180</v>
      </c>
      <c r="D216" s="40">
        <f>SUM(D215)</f>
        <v>600</v>
      </c>
      <c r="E216" s="40">
        <f t="shared" ref="E216:H216" si="27">SUM(E215)</f>
        <v>0</v>
      </c>
      <c r="F216" s="40">
        <f t="shared" si="27"/>
        <v>0</v>
      </c>
      <c r="G216" s="40">
        <f t="shared" si="27"/>
        <v>600</v>
      </c>
      <c r="H216" s="40">
        <f t="shared" si="27"/>
        <v>0</v>
      </c>
    </row>
    <row r="217" spans="2:8" ht="36.6" customHeight="1" x14ac:dyDescent="0.25">
      <c r="B217" s="80" t="s">
        <v>179</v>
      </c>
      <c r="C217" s="81"/>
      <c r="D217" s="81"/>
      <c r="E217" s="81"/>
      <c r="F217" s="81"/>
      <c r="G217" s="81"/>
      <c r="H217" s="82"/>
    </row>
    <row r="218" spans="2:8" ht="43.9" customHeight="1" x14ac:dyDescent="0.25">
      <c r="B218" s="23">
        <v>1</v>
      </c>
      <c r="C218" s="73" t="s">
        <v>178</v>
      </c>
      <c r="D218" s="63">
        <f t="shared" ref="D218:D219" si="28">SUM(E218:H218)</f>
        <v>216.928</v>
      </c>
      <c r="E218" s="67"/>
      <c r="F218" s="68"/>
      <c r="G218" s="67">
        <v>216.928</v>
      </c>
      <c r="H218" s="68"/>
    </row>
    <row r="219" spans="2:8" ht="132.6" customHeight="1" x14ac:dyDescent="0.25">
      <c r="B219" s="36">
        <v>2</v>
      </c>
      <c r="C219" s="24" t="s">
        <v>195</v>
      </c>
      <c r="D219" s="63">
        <f t="shared" si="28"/>
        <v>1362.5480500000001</v>
      </c>
      <c r="E219" s="58"/>
      <c r="F219" s="25"/>
      <c r="G219" s="58">
        <v>1362.5480500000001</v>
      </c>
      <c r="H219" s="41"/>
    </row>
    <row r="220" spans="2:8" ht="36.6" customHeight="1" x14ac:dyDescent="0.25">
      <c r="B220" s="22"/>
      <c r="C220" s="22" t="s">
        <v>181</v>
      </c>
      <c r="D220" s="40">
        <f>SUM(D218:D219)</f>
        <v>1579.4760500000002</v>
      </c>
      <c r="E220" s="40">
        <f t="shared" ref="E220:H220" si="29">SUM(E218:E219)</f>
        <v>0</v>
      </c>
      <c r="F220" s="40">
        <f t="shared" si="29"/>
        <v>0</v>
      </c>
      <c r="G220" s="40">
        <f t="shared" si="29"/>
        <v>1579.4760500000002</v>
      </c>
      <c r="H220" s="40">
        <f t="shared" si="29"/>
        <v>0</v>
      </c>
    </row>
    <row r="221" spans="2:8" ht="48.6" customHeight="1" x14ac:dyDescent="0.3">
      <c r="B221" s="6"/>
      <c r="C221" s="48" t="s">
        <v>46</v>
      </c>
      <c r="D221" s="16">
        <f t="shared" ref="D221:H221" si="30">D100+D126+D146+D179+D206+D213+D216+D220</f>
        <v>279229.25389599998</v>
      </c>
      <c r="E221" s="16">
        <f t="shared" si="30"/>
        <v>15133.316000000001</v>
      </c>
      <c r="F221" s="16">
        <f t="shared" si="30"/>
        <v>78692.690740000005</v>
      </c>
      <c r="G221" s="16">
        <f t="shared" si="30"/>
        <v>172534.77060599998</v>
      </c>
      <c r="H221" s="16">
        <f t="shared" si="30"/>
        <v>12868.476549999999</v>
      </c>
    </row>
    <row r="222" spans="2:8" ht="28.15" customHeight="1" x14ac:dyDescent="0.25">
      <c r="B222" s="4"/>
      <c r="C222" s="5"/>
      <c r="D222" s="4"/>
      <c r="E222" s="4"/>
      <c r="F222" s="4"/>
      <c r="G222" s="4"/>
    </row>
    <row r="223" spans="2:8" ht="18.600000000000001" customHeight="1" x14ac:dyDescent="0.25">
      <c r="B223" s="4"/>
      <c r="C223" s="5"/>
      <c r="D223" s="4"/>
      <c r="E223" s="4"/>
      <c r="F223" s="4"/>
      <c r="G223" s="4"/>
    </row>
    <row r="224" spans="2:8" ht="3" customHeight="1" x14ac:dyDescent="0.25">
      <c r="B224" s="4"/>
      <c r="C224" s="5"/>
      <c r="D224" s="4"/>
      <c r="E224" s="4"/>
      <c r="F224" s="4"/>
      <c r="G224" s="4"/>
    </row>
    <row r="225" spans="2:8" ht="14.45" hidden="1" customHeight="1" x14ac:dyDescent="0.3">
      <c r="B225" s="4"/>
      <c r="C225" s="5" t="s">
        <v>80</v>
      </c>
      <c r="D225" s="52">
        <f>G225+D227</f>
        <v>224221.04406000001</v>
      </c>
      <c r="E225" s="4"/>
      <c r="F225" s="4"/>
      <c r="G225" s="52">
        <f>181721.17-18257.801</f>
        <v>163463.36900000001</v>
      </c>
      <c r="H225" s="52">
        <v>13000</v>
      </c>
    </row>
    <row r="226" spans="2:8" ht="16.899999999999999" hidden="1" customHeight="1" x14ac:dyDescent="0.25"/>
    <row r="227" spans="2:8" ht="19.899999999999999" hidden="1" customHeight="1" x14ac:dyDescent="0.3">
      <c r="C227" s="5" t="s">
        <v>81</v>
      </c>
      <c r="D227" s="53">
        <f>42449.87112+50+0.00294+18257.801</f>
        <v>60757.675060000001</v>
      </c>
    </row>
    <row r="228" spans="2:8" ht="18" hidden="1" customHeight="1" x14ac:dyDescent="0.25"/>
    <row r="229" spans="2:8" ht="14.45" hidden="1" customHeight="1" x14ac:dyDescent="0.25"/>
    <row r="230" spans="2:8" ht="15.6" hidden="1" customHeight="1" x14ac:dyDescent="0.25"/>
    <row r="231" spans="2:8" ht="20.45" hidden="1" customHeight="1" x14ac:dyDescent="0.25">
      <c r="C231" t="s">
        <v>158</v>
      </c>
      <c r="D231">
        <v>2040.81</v>
      </c>
    </row>
    <row r="232" spans="2:8" ht="41.45" customHeight="1" x14ac:dyDescent="0.25"/>
  </sheetData>
  <mergeCells count="17">
    <mergeCell ref="B84:H84"/>
    <mergeCell ref="B171:H171"/>
    <mergeCell ref="B199:H199"/>
    <mergeCell ref="E1:H2"/>
    <mergeCell ref="E3:H3"/>
    <mergeCell ref="B101:H101"/>
    <mergeCell ref="B147:H147"/>
    <mergeCell ref="B4:H4"/>
    <mergeCell ref="B117:H117"/>
    <mergeCell ref="B127:H127"/>
    <mergeCell ref="C8:H8"/>
    <mergeCell ref="B9:H9"/>
    <mergeCell ref="B217:H217"/>
    <mergeCell ref="B138:H138"/>
    <mergeCell ref="B214:H214"/>
    <mergeCell ref="B180:H180"/>
    <mergeCell ref="B207:H207"/>
  </mergeCells>
  <pageMargins left="0.23622047244094491" right="0.23622047244094491" top="0.19685039370078741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АИП 2020 </vt:lpstr>
      <vt:lpstr>'АИП 2020 '!Заголовки_для_печати</vt:lpstr>
      <vt:lpstr>'АИП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2020-06-08T08:46:28Z</cp:lastPrinted>
  <dcterms:created xsi:type="dcterms:W3CDTF">2019-12-25T14:30:53Z</dcterms:created>
  <dcterms:modified xsi:type="dcterms:W3CDTF">2020-06-09T07:26:35Z</dcterms:modified>
</cp:coreProperties>
</file>