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Изменение в бюджет\"/>
    </mc:Choice>
  </mc:AlternateContent>
  <xr:revisionPtr revIDLastSave="0" documentId="13_ncr:1_{C642161D-7A8B-4C50-84E0-29DB4FD5E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3" l="1"/>
  <c r="C44" i="3"/>
  <c r="D48" i="3"/>
  <c r="C48" i="3"/>
  <c r="D41" i="3"/>
  <c r="C41" i="3"/>
  <c r="D37" i="3"/>
  <c r="C37" i="3"/>
  <c r="D32" i="3"/>
  <c r="C32" i="3"/>
  <c r="D31" i="3"/>
  <c r="C31" i="3"/>
  <c r="D28" i="3"/>
  <c r="D21" i="3" l="1"/>
  <c r="C21" i="3"/>
  <c r="D20" i="3"/>
  <c r="C20" i="3"/>
  <c r="D18" i="3"/>
  <c r="C18" i="3"/>
  <c r="D24" i="3"/>
  <c r="C24" i="3"/>
  <c r="D16" i="3"/>
  <c r="C16" i="3"/>
  <c r="D29" i="3" l="1"/>
  <c r="D14" i="3"/>
  <c r="C14" i="3"/>
  <c r="C12" i="3"/>
  <c r="D51" i="3" l="1"/>
  <c r="D10" i="3"/>
  <c r="D11" i="3"/>
  <c r="C29" i="3"/>
  <c r="C51" i="3" l="1"/>
  <c r="C10" i="3"/>
  <c r="C11" i="3"/>
</calcChain>
</file>

<file path=xl/sharedStrings.xml><?xml version="1.0" encoding="utf-8"?>
<sst xmlns="http://schemas.openxmlformats.org/spreadsheetml/2006/main" count="92" uniqueCount="72">
  <si>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</si>
  <si>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</si>
  <si>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</si>
  <si>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</si>
  <si>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</si>
  <si>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</si>
  <si>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</si>
  <si>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</si>
  <si>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</si>
  <si>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</si>
  <si>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</si>
  <si>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</si>
  <si>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</si>
  <si>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</si>
  <si>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</si>
  <si>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</si>
  <si>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</si>
  <si>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Субвенции бюджетам муниципальных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</si>
  <si>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</si>
  <si>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</si>
  <si>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</si>
  <si>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</si>
  <si>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муниципальных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</si>
  <si>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</si>
  <si>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</si>
  <si>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</si>
  <si>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</si>
  <si>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</si>
  <si>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</si>
  <si>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</si>
  <si>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Субсидии бюджетам муниципальных округов на благоустройство дворовых территорий в рамках реализации муниципальных программ  формирования современной городской среды на дворовые территории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</si>
  <si>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</si>
  <si>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</si>
  <si>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Субсидии бюджетам муниципальных округов на комплектование и обеспечение сохранности библиотечных фондов библиотек в муниципальных образованиях Калининградской области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</si>
  <si>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</si>
  <si>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</si>
  <si>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 xml:space="preserve">Субвенции бюджетам муниципальных округов на обеспечение полномочий Калининградской области по социальному обслуживанию граждан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</si>
  <si>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</si>
  <si>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</si>
  <si>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</si>
  <si>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</si>
  <si>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</si>
  <si>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</si>
  <si>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</si>
  <si>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 год</t>
  </si>
  <si>
    <t>2023 год</t>
  </si>
  <si>
    <t xml:space="preserve">213 2 02 10000 00 0000 150 </t>
  </si>
  <si>
    <t>Дотации бюджетам бюджетной системы Российской Федерации</t>
  </si>
  <si>
    <t xml:space="preserve">Дотации бюджетам городских округов на выравнивание бюджетной обеспеченности </t>
  </si>
  <si>
    <t xml:space="preserve">(тыс. руб.) </t>
  </si>
  <si>
    <t>Безвозмездные поступления на плановый период 2023 - 2024 годов</t>
  </si>
  <si>
    <t>213 2 02 25513 14 0000 150</t>
  </si>
  <si>
    <t>Субсидии бюджетам муниципальных округов на развитие сети учреждений культурно-досугового типа  (Строительство культурно-досугового центра в пос. Краснофлотское Зеленоградского муниципального округа)</t>
  </si>
  <si>
    <t xml:space="preserve">Субсидии бюджетам муниципальных округов на обеспечение комплексного развития сельских территорий  </t>
  </si>
  <si>
    <t>213 2 02 29999 14 0000 150</t>
  </si>
  <si>
    <t>213 2 02 25491 14 0000 150</t>
  </si>
  <si>
    <t>213 202 29999 14 0000 150</t>
  </si>
  <si>
    <t>213 202 25497 14 0000 150</t>
  </si>
  <si>
    <t>213 2 02 35118 14 0000 150</t>
  </si>
  <si>
    <t>213 2 02 45303 14 0000 150</t>
  </si>
  <si>
    <t>213 2 02 15001 14 0000 150</t>
  </si>
  <si>
    <t>213 202 25304 14 0000 150</t>
  </si>
  <si>
    <t>213 2 02 25576 14 0000 150</t>
  </si>
  <si>
    <t>213 2 02 30024 14 0000 150</t>
  </si>
  <si>
    <t>213 2 02 30027 14 0000 150</t>
  </si>
  <si>
    <t>213 2 02 35930 14 0000 150</t>
  </si>
  <si>
    <t>213 2 02 35120 14 0000 150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</si>
  <si>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</si>
  <si>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213 2 02 49999 14 0000 150</t>
  </si>
  <si>
    <t>Иные межбюджетные трансферты на проведение работ по уничтожению борщевика Сосновского</t>
  </si>
  <si>
    <r>
      <rPr>
        <b/>
        <sz val="11"/>
        <rFont val="Times New Roman"/>
        <family val="1"/>
        <charset val="204"/>
      </rPr>
      <t>Приложение №3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городского округа
"О внесении изменений в решение окружного Совета депутатов Зеленоградского городского округа от 21 декабря 2021 года №121 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26 августа 2022 года № 209</t>
    </r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</si>
  <si>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муниципальный округ Калининградской области" на 2022 год и на плановый период 2023 и 2024 годов"                                                                                                                                                                                               от 21 декабря 2021 года №121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</si>
</sst>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164" fontId="5" fillId="0" borderId="1" xfId="3" applyFont="1" applyFill="1" applyBorder="1"/>
    <xf numFmtId="164" fontId="3" fillId="0" borderId="1" xfId="3" applyFont="1" applyFill="1" applyBorder="1"/>
    <xf numFmtId="164" fontId="3" fillId="0" borderId="1" xfId="3" applyFont="1" applyBorder="1"/>
    <xf numFmtId="164" fontId="3" fillId="2" borderId="1" xfId="3" applyFont="1" applyFill="1" applyBorder="1"/>
    <xf numFmtId="164" fontId="1" fillId="0" borderId="1" xfId="3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12" fillId="0" borderId="0" xfId="0" applyFont="1"/>
    <xf numFmtId="2" fontId="12" fillId="0" borderId="0" xfId="0" applyNumberFormat="1" applyFont="1"/>
    <xf numFmtId="0" fontId="1" fillId="0" borderId="1" xfId="0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O8" sqref="O8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3" customWidth="1"/>
    <col min="4" max="4" width="17" customWidth="1"/>
  </cols>
  <sheetData>
    <row r="1" spans="1:4" ht="129" customHeight="1" x14ac:dyDescent="0.25">
      <c r="B1" s="40" t="s">
        <v>70</v>
      </c>
      <c r="C1" s="41"/>
      <c r="D1" s="41"/>
    </row>
    <row r="2" spans="1:4" ht="15" x14ac:dyDescent="0.25">
      <c r="B2" s="31"/>
      <c r="C2" s="32"/>
      <c r="D2" s="31"/>
    </row>
    <row r="3" spans="1:4" ht="99.75" customHeight="1" x14ac:dyDescent="0.25">
      <c r="B3" s="34" t="s">
        <v>71</v>
      </c>
      <c r="C3" s="35"/>
      <c r="D3" s="36"/>
    </row>
    <row r="4" spans="1:4" ht="36" customHeight="1" x14ac:dyDescent="0.2">
      <c r="B4" s="19"/>
      <c r="C4" s="14"/>
    </row>
    <row r="5" spans="1:4" x14ac:dyDescent="0.2">
      <c r="B5" s="1"/>
      <c r="C5" s="11"/>
    </row>
    <row r="6" spans="1:4" ht="29.25" customHeight="1" x14ac:dyDescent="0.3">
      <c r="A6" s="37" t="s">
        <v>50</v>
      </c>
      <c r="B6" s="37"/>
      <c r="C6" s="38"/>
      <c r="D6" s="39"/>
    </row>
    <row r="7" spans="1:4" ht="15.75" x14ac:dyDescent="0.25">
      <c r="A7" s="2"/>
      <c r="B7" s="2"/>
      <c r="C7" s="12"/>
    </row>
    <row r="8" spans="1:4" x14ac:dyDescent="0.2">
      <c r="A8" s="5"/>
      <c r="B8" s="5"/>
      <c r="D8" s="23" t="s">
        <v>49</v>
      </c>
    </row>
    <row r="9" spans="1:4" ht="58.5" customHeight="1" x14ac:dyDescent="0.25">
      <c r="A9" s="21" t="s">
        <v>0</v>
      </c>
      <c r="B9" s="21" t="s">
        <v>12</v>
      </c>
      <c r="C9" s="22" t="s">
        <v>45</v>
      </c>
      <c r="D9" s="24" t="s">
        <v>44</v>
      </c>
    </row>
    <row r="10" spans="1:4" ht="19.5" customHeight="1" x14ac:dyDescent="0.25">
      <c r="A10" s="7" t="s">
        <v>3</v>
      </c>
      <c r="B10" s="8" t="s">
        <v>1</v>
      </c>
      <c r="C10" s="25">
        <f>C14+C29+C48+C12</f>
        <v>557589.31000000006</v>
      </c>
      <c r="D10" s="25">
        <f>D14+D29+D48+D12</f>
        <v>499122.75999999995</v>
      </c>
    </row>
    <row r="11" spans="1:4" ht="68.25" customHeight="1" x14ac:dyDescent="0.25">
      <c r="A11" s="7" t="s">
        <v>11</v>
      </c>
      <c r="B11" s="9" t="s">
        <v>4</v>
      </c>
      <c r="C11" s="25">
        <f>C14+C29+C48</f>
        <v>504460.31</v>
      </c>
      <c r="D11" s="25">
        <f>D14+D29+D48</f>
        <v>499122.75999999995</v>
      </c>
    </row>
    <row r="12" spans="1:4" ht="44.25" customHeight="1" x14ac:dyDescent="0.25">
      <c r="A12" s="7" t="s">
        <v>46</v>
      </c>
      <c r="B12" s="9" t="s">
        <v>47</v>
      </c>
      <c r="C12" s="25">
        <f>C13</f>
        <v>53129</v>
      </c>
      <c r="D12" s="25">
        <v>0</v>
      </c>
    </row>
    <row r="13" spans="1:4" ht="50.25" customHeight="1" x14ac:dyDescent="0.25">
      <c r="A13" s="3" t="s">
        <v>60</v>
      </c>
      <c r="B13" s="6" t="s">
        <v>48</v>
      </c>
      <c r="C13" s="26">
        <v>53129</v>
      </c>
      <c r="D13" s="27">
        <v>0</v>
      </c>
    </row>
    <row r="14" spans="1:4" ht="51" customHeight="1" x14ac:dyDescent="0.25">
      <c r="A14" s="7" t="s">
        <v>8</v>
      </c>
      <c r="B14" s="9" t="s">
        <v>5</v>
      </c>
      <c r="C14" s="25">
        <f>SUM(C15:C28)</f>
        <v>81356.34</v>
      </c>
      <c r="D14" s="25">
        <f>SUM(D15:D28)</f>
        <v>53267.839999999997</v>
      </c>
    </row>
    <row r="15" spans="1:4" ht="72" customHeight="1" x14ac:dyDescent="0.25">
      <c r="A15" s="3" t="s">
        <v>54</v>
      </c>
      <c r="B15" s="6" t="s">
        <v>13</v>
      </c>
      <c r="C15" s="26">
        <v>4837</v>
      </c>
      <c r="D15" s="27">
        <v>5030</v>
      </c>
    </row>
    <row r="16" spans="1:4" ht="67.150000000000006" customHeight="1" x14ac:dyDescent="0.25">
      <c r="A16" s="3" t="s">
        <v>54</v>
      </c>
      <c r="B16" s="6" t="s">
        <v>34</v>
      </c>
      <c r="C16" s="26">
        <f>180.37+127.66</f>
        <v>308.02999999999997</v>
      </c>
      <c r="D16" s="27">
        <f>180.37+127.66</f>
        <v>308.02999999999997</v>
      </c>
    </row>
    <row r="17" spans="1:5" ht="76.150000000000006" customHeight="1" x14ac:dyDescent="0.25">
      <c r="A17" s="3" t="s">
        <v>54</v>
      </c>
      <c r="B17" s="6" t="s">
        <v>14</v>
      </c>
      <c r="C17" s="26">
        <v>2000</v>
      </c>
      <c r="D17" s="27">
        <v>2000</v>
      </c>
    </row>
    <row r="18" spans="1:5" ht="41.45" customHeight="1" x14ac:dyDescent="0.25">
      <c r="A18" s="3" t="s">
        <v>54</v>
      </c>
      <c r="B18" s="6" t="s">
        <v>15</v>
      </c>
      <c r="C18" s="26">
        <f>569.4-50.33</f>
        <v>519.06999999999994</v>
      </c>
      <c r="D18" s="27">
        <f>592.2-52.36</f>
        <v>539.84</v>
      </c>
    </row>
    <row r="19" spans="1:5" ht="96.6" customHeight="1" x14ac:dyDescent="0.25">
      <c r="A19" s="3" t="s">
        <v>54</v>
      </c>
      <c r="B19" s="6" t="s">
        <v>30</v>
      </c>
      <c r="C19" s="26">
        <v>2300</v>
      </c>
      <c r="D19" s="27">
        <v>2300</v>
      </c>
    </row>
    <row r="20" spans="1:5" ht="100.15" customHeight="1" x14ac:dyDescent="0.25">
      <c r="A20" s="10" t="s">
        <v>56</v>
      </c>
      <c r="B20" s="18" t="s">
        <v>16</v>
      </c>
      <c r="C20" s="28">
        <f>773.92+234.81</f>
        <v>1008.73</v>
      </c>
      <c r="D20" s="27">
        <f>806.39+244.67</f>
        <v>1051.06</v>
      </c>
    </row>
    <row r="21" spans="1:5" ht="97.15" customHeight="1" x14ac:dyDescent="0.25">
      <c r="A21" s="10" t="s">
        <v>61</v>
      </c>
      <c r="B21" s="18" t="s">
        <v>16</v>
      </c>
      <c r="C21" s="28">
        <f>20473.69+3.18</f>
        <v>20476.87</v>
      </c>
      <c r="D21" s="27">
        <f>21095.52-43.58</f>
        <v>21051.94</v>
      </c>
    </row>
    <row r="22" spans="1:5" ht="157.5" x14ac:dyDescent="0.25">
      <c r="A22" s="10" t="s">
        <v>54</v>
      </c>
      <c r="B22" s="20" t="s">
        <v>31</v>
      </c>
      <c r="C22" s="28">
        <v>6425.9</v>
      </c>
      <c r="D22" s="27">
        <v>6425.9</v>
      </c>
    </row>
    <row r="23" spans="1:5" ht="94.5" x14ac:dyDescent="0.25">
      <c r="A23" s="10" t="s">
        <v>55</v>
      </c>
      <c r="B23" s="20" t="s">
        <v>32</v>
      </c>
      <c r="C23" s="28">
        <v>191.8</v>
      </c>
      <c r="D23" s="27">
        <v>174.25</v>
      </c>
    </row>
    <row r="24" spans="1:5" ht="91.15" hidden="1" customHeight="1" x14ac:dyDescent="0.25">
      <c r="A24" s="10" t="s">
        <v>56</v>
      </c>
      <c r="B24" s="20" t="s">
        <v>33</v>
      </c>
      <c r="C24" s="28">
        <f>116.51-116.51</f>
        <v>0</v>
      </c>
      <c r="D24" s="27">
        <f>116.51-116.51</f>
        <v>0</v>
      </c>
    </row>
    <row r="25" spans="1:5" ht="56.45" customHeight="1" x14ac:dyDescent="0.25">
      <c r="A25" s="10" t="s">
        <v>57</v>
      </c>
      <c r="B25" s="20" t="s">
        <v>35</v>
      </c>
      <c r="C25" s="28">
        <v>1540.14</v>
      </c>
      <c r="D25" s="27">
        <v>1536.82</v>
      </c>
    </row>
    <row r="26" spans="1:5" ht="66" customHeight="1" x14ac:dyDescent="0.25">
      <c r="A26" s="10" t="s">
        <v>56</v>
      </c>
      <c r="B26" s="20" t="s">
        <v>67</v>
      </c>
      <c r="C26" s="28">
        <v>3420</v>
      </c>
      <c r="D26" s="27">
        <v>2850</v>
      </c>
    </row>
    <row r="27" spans="1:5" ht="94.5" x14ac:dyDescent="0.25">
      <c r="A27" s="3" t="s">
        <v>51</v>
      </c>
      <c r="B27" s="20" t="s">
        <v>52</v>
      </c>
      <c r="C27" s="28">
        <v>38328.800000000003</v>
      </c>
      <c r="D27" s="27">
        <v>0</v>
      </c>
    </row>
    <row r="28" spans="1:5" ht="57" customHeight="1" x14ac:dyDescent="0.25">
      <c r="A28" s="3" t="s">
        <v>62</v>
      </c>
      <c r="B28" s="20" t="s">
        <v>53</v>
      </c>
      <c r="C28" s="28">
        <v>0</v>
      </c>
      <c r="D28" s="27">
        <f>9227.07+772.93</f>
        <v>10000</v>
      </c>
    </row>
    <row r="29" spans="1:5" ht="42.6" customHeight="1" x14ac:dyDescent="0.25">
      <c r="A29" s="7" t="s">
        <v>9</v>
      </c>
      <c r="B29" s="9" t="s">
        <v>6</v>
      </c>
      <c r="C29" s="25">
        <f>SUM(C30:C47)</f>
        <v>399215.88</v>
      </c>
      <c r="D29" s="25">
        <f>SUM(D30:D47)</f>
        <v>420555.58999999997</v>
      </c>
    </row>
    <row r="30" spans="1:5" ht="94.5" x14ac:dyDescent="0.25">
      <c r="A30" s="3" t="s">
        <v>63</v>
      </c>
      <c r="B30" s="6" t="s">
        <v>17</v>
      </c>
      <c r="C30" s="26">
        <v>268.02</v>
      </c>
      <c r="D30" s="27">
        <v>278.74</v>
      </c>
      <c r="E30" s="5"/>
    </row>
    <row r="31" spans="1:5" ht="63" x14ac:dyDescent="0.25">
      <c r="A31" s="3" t="s">
        <v>63</v>
      </c>
      <c r="B31" s="6" t="s">
        <v>36</v>
      </c>
      <c r="C31" s="26">
        <f>5331.09+72.47</f>
        <v>5403.56</v>
      </c>
      <c r="D31" s="27">
        <f>5550.71+75.46</f>
        <v>5626.17</v>
      </c>
    </row>
    <row r="32" spans="1:5" ht="116.25" customHeight="1" x14ac:dyDescent="0.25">
      <c r="A32" s="3" t="s">
        <v>63</v>
      </c>
      <c r="B32" s="6" t="s">
        <v>18</v>
      </c>
      <c r="C32" s="26">
        <f>9122.92+243.09</f>
        <v>9366.01</v>
      </c>
      <c r="D32" s="27">
        <f>8662.87+81.91</f>
        <v>8744.7800000000007</v>
      </c>
    </row>
    <row r="33" spans="1:4" ht="157.5" x14ac:dyDescent="0.25">
      <c r="A33" s="3" t="s">
        <v>64</v>
      </c>
      <c r="B33" s="6" t="s">
        <v>19</v>
      </c>
      <c r="C33" s="26">
        <v>9442</v>
      </c>
      <c r="D33" s="27">
        <v>9442</v>
      </c>
    </row>
    <row r="34" spans="1:4" ht="121.9" customHeight="1" x14ac:dyDescent="0.25">
      <c r="A34" s="3" t="s">
        <v>63</v>
      </c>
      <c r="B34" s="6" t="s">
        <v>20</v>
      </c>
      <c r="C34" s="26">
        <v>2729.66</v>
      </c>
      <c r="D34" s="27">
        <v>2838.84</v>
      </c>
    </row>
    <row r="35" spans="1:4" ht="94.5" x14ac:dyDescent="0.25">
      <c r="A35" s="3" t="s">
        <v>63</v>
      </c>
      <c r="B35" s="6" t="s">
        <v>21</v>
      </c>
      <c r="C35" s="26">
        <v>1948.86</v>
      </c>
      <c r="D35" s="27">
        <v>1948.86</v>
      </c>
    </row>
    <row r="36" spans="1:4" ht="81.599999999999994" customHeight="1" x14ac:dyDescent="0.25">
      <c r="A36" s="3" t="s">
        <v>63</v>
      </c>
      <c r="B36" s="6" t="s">
        <v>22</v>
      </c>
      <c r="C36" s="26">
        <v>4353.45</v>
      </c>
      <c r="D36" s="27">
        <v>4837.16</v>
      </c>
    </row>
    <row r="37" spans="1:4" ht="110.25" x14ac:dyDescent="0.2">
      <c r="A37" s="3" t="s">
        <v>63</v>
      </c>
      <c r="B37" s="4" t="s">
        <v>23</v>
      </c>
      <c r="C37" s="26">
        <f>168412.58-18709.19</f>
        <v>149703.38999999998</v>
      </c>
      <c r="D37" s="27">
        <f>177126.38-21589.74</f>
        <v>155536.64000000001</v>
      </c>
    </row>
    <row r="38" spans="1:4" ht="183" customHeight="1" x14ac:dyDescent="0.2">
      <c r="A38" s="3" t="s">
        <v>63</v>
      </c>
      <c r="B38" s="4" t="s">
        <v>24</v>
      </c>
      <c r="C38" s="26">
        <v>203608.87</v>
      </c>
      <c r="D38" s="27">
        <v>209409.76</v>
      </c>
    </row>
    <row r="39" spans="1:4" ht="82.5" customHeight="1" x14ac:dyDescent="0.2">
      <c r="A39" s="3" t="s">
        <v>63</v>
      </c>
      <c r="B39" s="4" t="s">
        <v>25</v>
      </c>
      <c r="C39" s="26">
        <v>1105</v>
      </c>
      <c r="D39" s="27">
        <v>1105</v>
      </c>
    </row>
    <row r="40" spans="1:4" ht="96.75" customHeight="1" x14ac:dyDescent="0.2">
      <c r="A40" s="3" t="s">
        <v>63</v>
      </c>
      <c r="B40" s="15" t="s">
        <v>26</v>
      </c>
      <c r="C40" s="26">
        <v>0.33</v>
      </c>
      <c r="D40" s="27">
        <v>0.35</v>
      </c>
    </row>
    <row r="41" spans="1:4" ht="73.5" customHeight="1" x14ac:dyDescent="0.2">
      <c r="A41" s="3" t="s">
        <v>63</v>
      </c>
      <c r="B41" s="16" t="s">
        <v>38</v>
      </c>
      <c r="C41" s="26">
        <f>500-309.3</f>
        <v>190.7</v>
      </c>
      <c r="D41" s="27">
        <f>9450-190.14</f>
        <v>9259.86</v>
      </c>
    </row>
    <row r="42" spans="1:4" ht="63" hidden="1" x14ac:dyDescent="0.2">
      <c r="A42" s="3" t="s">
        <v>10</v>
      </c>
      <c r="B42" s="4" t="s">
        <v>27</v>
      </c>
      <c r="C42" s="26"/>
      <c r="D42" s="27"/>
    </row>
    <row r="43" spans="1:4" ht="86.25" customHeight="1" x14ac:dyDescent="0.2">
      <c r="A43" s="3" t="s">
        <v>63</v>
      </c>
      <c r="B43" s="17" t="s">
        <v>39</v>
      </c>
      <c r="C43" s="26">
        <v>3360</v>
      </c>
      <c r="D43" s="27">
        <v>3540</v>
      </c>
    </row>
    <row r="44" spans="1:4" ht="78.75" x14ac:dyDescent="0.2">
      <c r="A44" s="3" t="s">
        <v>65</v>
      </c>
      <c r="B44" s="4" t="s">
        <v>40</v>
      </c>
      <c r="C44" s="26">
        <f>862.1+319</f>
        <v>1181.0999999999999</v>
      </c>
      <c r="D44" s="27">
        <f>895.4+331.9</f>
        <v>1227.3</v>
      </c>
    </row>
    <row r="45" spans="1:4" ht="98.25" customHeight="1" x14ac:dyDescent="0.2">
      <c r="A45" s="3" t="s">
        <v>66</v>
      </c>
      <c r="B45" s="4" t="s">
        <v>28</v>
      </c>
      <c r="C45" s="26">
        <v>11.5</v>
      </c>
      <c r="D45" s="27">
        <v>10.199999999999999</v>
      </c>
    </row>
    <row r="46" spans="1:4" ht="83.25" customHeight="1" x14ac:dyDescent="0.2">
      <c r="A46" s="3" t="s">
        <v>63</v>
      </c>
      <c r="B46" s="4" t="s">
        <v>29</v>
      </c>
      <c r="C46" s="26">
        <v>5510.53</v>
      </c>
      <c r="D46" s="27">
        <v>5682.73</v>
      </c>
    </row>
    <row r="47" spans="1:4" ht="83.25" customHeight="1" x14ac:dyDescent="0.2">
      <c r="A47" s="3" t="s">
        <v>58</v>
      </c>
      <c r="B47" s="4" t="s">
        <v>37</v>
      </c>
      <c r="C47" s="26">
        <v>1032.9000000000001</v>
      </c>
      <c r="D47" s="27">
        <v>1067.2</v>
      </c>
    </row>
    <row r="48" spans="1:4" ht="35.450000000000003" customHeight="1" x14ac:dyDescent="0.25">
      <c r="A48" s="7" t="s">
        <v>41</v>
      </c>
      <c r="B48" s="9" t="s">
        <v>42</v>
      </c>
      <c r="C48" s="25">
        <f>SUM(C49:C50)</f>
        <v>23888.09</v>
      </c>
      <c r="D48" s="25">
        <f>SUM(D49:D50)</f>
        <v>25299.33</v>
      </c>
    </row>
    <row r="49" spans="1:4" ht="110.25" x14ac:dyDescent="0.2">
      <c r="A49" s="3" t="s">
        <v>59</v>
      </c>
      <c r="B49" s="4" t="s">
        <v>43</v>
      </c>
      <c r="C49" s="26">
        <v>11483.64</v>
      </c>
      <c r="D49" s="27">
        <v>12894.88</v>
      </c>
    </row>
    <row r="50" spans="1:4" ht="47.25" x14ac:dyDescent="0.2">
      <c r="A50" s="3" t="s">
        <v>68</v>
      </c>
      <c r="B50" s="30" t="s">
        <v>69</v>
      </c>
      <c r="C50" s="26">
        <v>12404.45</v>
      </c>
      <c r="D50" s="27">
        <v>12404.45</v>
      </c>
    </row>
    <row r="51" spans="1:4" x14ac:dyDescent="0.2">
      <c r="A51" s="33" t="s">
        <v>2</v>
      </c>
      <c r="B51" s="33"/>
      <c r="C51" s="29">
        <f>C29+C14+C48+C12</f>
        <v>557589.31000000006</v>
      </c>
      <c r="D51" s="29">
        <f>D29+D14+D48+D12</f>
        <v>499122.75999999995</v>
      </c>
    </row>
    <row r="60" spans="1:4" x14ac:dyDescent="0.2">
      <c r="D60" t="s">
        <v>7</v>
      </c>
    </row>
  </sheetData>
  <mergeCells count="4">
    <mergeCell ref="A51:B51"/>
    <mergeCell ref="B3:D3"/>
    <mergeCell ref="A6:D6"/>
    <mergeCell ref="B1:D1"/>
  </mergeCells>
  <phoneticPr fontId="0" type="noConversion"/>
  <pageMargins left="0.38" right="0.17" top="0.16" bottom="0.17" header="0.16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2022-07-19T10:00:36Z</cp:lastPrinted>
  <dcterms:created xsi:type="dcterms:W3CDTF">1996-10-08T23:32:33Z</dcterms:created>
  <dcterms:modified xsi:type="dcterms:W3CDTF">2022-08-26T08:40:20Z</dcterms:modified>
</cp:coreProperties>
</file>