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tabRatio="161" activeTab="0"/>
  </bookViews>
  <sheets>
    <sheet name="Исп. на 01.08. 2011 год  " sheetId="1" r:id="rId1"/>
  </sheets>
  <definedNames>
    <definedName name="_xlnm.Print_Titles" localSheetId="0">'Исп. на 01.08. 2011 год  '!$4:$8</definedName>
    <definedName name="_xlnm.Print_Area" localSheetId="0">'Исп. на 01.08. 2011 год  '!$A$1:$BF$48</definedName>
  </definedNames>
  <calcPr fullCalcOnLoad="1"/>
</workbook>
</file>

<file path=xl/sharedStrings.xml><?xml version="1.0" encoding="utf-8"?>
<sst xmlns="http://schemas.openxmlformats.org/spreadsheetml/2006/main" count="243" uniqueCount="77">
  <si>
    <t xml:space="preserve">                              Исполнение  бюджетов муниципальных образований  за   2011 год</t>
  </si>
  <si>
    <t xml:space="preserve"> по состоянию на 01.08.2011 г.</t>
  </si>
  <si>
    <t xml:space="preserve"> по состоянию на  01.08. 2011 г.</t>
  </si>
  <si>
    <t xml:space="preserve">        Консолидированный бюджет</t>
  </si>
  <si>
    <t>Районный бюджет</t>
  </si>
  <si>
    <t xml:space="preserve">        ПОСЕЛЕНИЯ- ВСЕГО</t>
  </si>
  <si>
    <t xml:space="preserve">       Зеленоградское г/п</t>
  </si>
  <si>
    <t xml:space="preserve"> Ковровское с/п</t>
  </si>
  <si>
    <t>Красноторовское с/п</t>
  </si>
  <si>
    <t xml:space="preserve"> Переславское с/п</t>
  </si>
  <si>
    <t>Куршское с/п</t>
  </si>
  <si>
    <t xml:space="preserve">      ФАКТ</t>
  </si>
  <si>
    <t>2011 год</t>
  </si>
  <si>
    <t>Наименование доходов</t>
  </si>
  <si>
    <t xml:space="preserve">        2010 год</t>
  </si>
  <si>
    <t>Год.</t>
  </si>
  <si>
    <t>План 9 месяцев</t>
  </si>
  <si>
    <t>Факт</t>
  </si>
  <si>
    <t>%</t>
  </si>
  <si>
    <t>назна-</t>
  </si>
  <si>
    <t>исп.</t>
  </si>
  <si>
    <t>к</t>
  </si>
  <si>
    <t>Всего</t>
  </si>
  <si>
    <t>9 ме- сяцев</t>
  </si>
  <si>
    <t>чение</t>
  </si>
  <si>
    <t>пла</t>
  </si>
  <si>
    <t>факту</t>
  </si>
  <si>
    <t>9 ме-</t>
  </si>
  <si>
    <t>на</t>
  </si>
  <si>
    <t>2010г.</t>
  </si>
  <si>
    <t>сяцев</t>
  </si>
  <si>
    <t>сяев</t>
  </si>
  <si>
    <t>Налоговые доходы</t>
  </si>
  <si>
    <t>Налоги на доходы физ.лиц</t>
  </si>
  <si>
    <t>Упрощенная система</t>
  </si>
  <si>
    <t>Вмененный доход</t>
  </si>
  <si>
    <t>Единый сельхозналог</t>
  </si>
  <si>
    <t xml:space="preserve"> Налог на имущество физ.лиц</t>
  </si>
  <si>
    <t>Налог на имущество физ.лиц</t>
  </si>
  <si>
    <t>Земельный налог</t>
  </si>
  <si>
    <t>Государственная пошлина</t>
  </si>
  <si>
    <t xml:space="preserve">Задолжен.и перерасчеты </t>
  </si>
  <si>
    <t>по отмененным налогам</t>
  </si>
  <si>
    <t>по отмененным налогам*</t>
  </si>
  <si>
    <t>Неналоговые доходы</t>
  </si>
  <si>
    <t>Доходы от имущества</t>
  </si>
  <si>
    <t>в муниципальной собственности</t>
  </si>
  <si>
    <t>в том числе: Проценты за кредит</t>
  </si>
  <si>
    <t xml:space="preserve">в том числе: </t>
  </si>
  <si>
    <t xml:space="preserve">  -аренда земли</t>
  </si>
  <si>
    <t xml:space="preserve"> - аренда имущества</t>
  </si>
  <si>
    <t xml:space="preserve">Плата за негатив.воздействие </t>
  </si>
  <si>
    <t>на окружающую среду</t>
  </si>
  <si>
    <t>Доходы от оказания платных</t>
  </si>
  <si>
    <t>Прочие доходы от оказания</t>
  </si>
  <si>
    <t>услуг и компенсации затрат</t>
  </si>
  <si>
    <t>Продажа имущества</t>
  </si>
  <si>
    <t>Доходы от продажи зем. уч-ов</t>
  </si>
  <si>
    <t>Штрафы, санкции, возм. ущерба</t>
  </si>
  <si>
    <t>Прочие неналоговые доходы</t>
  </si>
  <si>
    <t>6 раз</t>
  </si>
  <si>
    <t>Налоговые и неналоговые</t>
  </si>
  <si>
    <t>доходы - всего</t>
  </si>
  <si>
    <t>Доходы от возвратов остатков</t>
  </si>
  <si>
    <t xml:space="preserve">Возврат остатков субсидий и </t>
  </si>
  <si>
    <t>субвенций прошлых лет</t>
  </si>
  <si>
    <t xml:space="preserve">Дотации </t>
  </si>
  <si>
    <t>на выравнивание уровня бюджетной обеспеченности (обл)</t>
  </si>
  <si>
    <t>на выравнивание уровня бюджетной обеспеченности (район).</t>
  </si>
  <si>
    <t>прочие дотации из областного бюджета</t>
  </si>
  <si>
    <t>прочие дотации</t>
  </si>
  <si>
    <t>Субвенции</t>
  </si>
  <si>
    <t>Субсидии</t>
  </si>
  <si>
    <t>Иные межбюджетные трансферты</t>
  </si>
  <si>
    <t>Всего финансовая помощь</t>
  </si>
  <si>
    <t>Всего доходов</t>
  </si>
  <si>
    <t>Всего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</si>
</sst>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0"/>
    <numFmt numFmtId="167" formatCode="#,##0.000"/>
    <numFmt numFmtId="168" formatCode="0.0000"/>
    <numFmt numFmtId="169" formatCode="0.000"/>
    <numFmt numFmtId="170" formatCode="0.00000"/>
    <numFmt numFmtId="171" formatCode="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20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43" fontId="8" fillId="2" borderId="1" xfId="20" applyFont="1" applyFill="1" applyBorder="1" applyAlignment="1">
      <alignment/>
    </xf>
    <xf numFmtId="43" fontId="8" fillId="2" borderId="2" xfId="20" applyFont="1" applyFill="1" applyBorder="1" applyAlignment="1">
      <alignment/>
    </xf>
    <xf numFmtId="43" fontId="8" fillId="2" borderId="2" xfId="20" applyFont="1" applyFill="1" applyBorder="1" applyAlignment="1">
      <alignment horizontal="center"/>
    </xf>
    <xf numFmtId="43" fontId="8" fillId="2" borderId="3" xfId="2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2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1" fontId="11" fillId="0" borderId="14" xfId="0" applyNumberFormat="1" applyFont="1" applyBorder="1" applyAlignment="1">
      <alignment/>
    </xf>
    <xf numFmtId="9" fontId="11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2" borderId="15" xfId="0" applyFont="1" applyFill="1" applyBorder="1" applyAlignment="1">
      <alignment/>
    </xf>
    <xf numFmtId="0" fontId="10" fillId="0" borderId="12" xfId="0" applyFont="1" applyBorder="1" applyAlignment="1">
      <alignment/>
    </xf>
    <xf numFmtId="3" fontId="12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2" borderId="12" xfId="0" applyFont="1" applyFill="1" applyBorder="1" applyAlignment="1">
      <alignment/>
    </xf>
    <xf numFmtId="1" fontId="12" fillId="0" borderId="12" xfId="0" applyNumberFormat="1" applyFont="1" applyBorder="1" applyAlignment="1">
      <alignment/>
    </xf>
    <xf numFmtId="3" fontId="12" fillId="2" borderId="12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/>
    </xf>
    <xf numFmtId="3" fontId="13" fillId="2" borderId="12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3" fontId="13" fillId="2" borderId="11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/>
    </xf>
    <xf numFmtId="164" fontId="13" fillId="2" borderId="16" xfId="0" applyNumberFormat="1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/>
    </xf>
    <xf numFmtId="3" fontId="13" fillId="2" borderId="10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164" fontId="13" fillId="2" borderId="13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164" fontId="13" fillId="2" borderId="14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2" borderId="17" xfId="0" applyFont="1" applyFill="1" applyBorder="1" applyAlignment="1">
      <alignment/>
    </xf>
    <xf numFmtId="3" fontId="12" fillId="2" borderId="16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/>
    </xf>
    <xf numFmtId="3" fontId="13" fillId="2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164" fontId="13" fillId="2" borderId="16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2" borderId="8" xfId="0" applyFont="1" applyFill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165" fontId="3" fillId="2" borderId="8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17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" fontId="11" fillId="2" borderId="14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165" fontId="3" fillId="2" borderId="16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/>
    </xf>
    <xf numFmtId="164" fontId="11" fillId="2" borderId="16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164" fontId="11" fillId="2" borderId="13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3" fontId="11" fillId="2" borderId="3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6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3" fontId="11" fillId="2" borderId="11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3" fontId="11" fillId="2" borderId="12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right"/>
    </xf>
    <xf numFmtId="164" fontId="11" fillId="2" borderId="12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3" fontId="3" fillId="2" borderId="17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/>
    </xf>
    <xf numFmtId="165" fontId="3" fillId="2" borderId="17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12" fillId="2" borderId="16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" fontId="3" fillId="0" borderId="16" xfId="0" applyNumberFormat="1" applyFont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12" fillId="2" borderId="11" xfId="0" applyNumberFormat="1" applyFont="1" applyFill="1" applyBorder="1" applyAlignment="1">
      <alignment/>
    </xf>
    <xf numFmtId="3" fontId="13" fillId="2" borderId="11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" fontId="3" fillId="0" borderId="4" xfId="0" applyNumberFormat="1" applyFont="1" applyBorder="1" applyAlignment="1">
      <alignment/>
    </xf>
    <xf numFmtId="3" fontId="12" fillId="2" borderId="2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2" borderId="12" xfId="0" applyFont="1" applyFill="1" applyBorder="1" applyAlignment="1">
      <alignment/>
    </xf>
    <xf numFmtId="165" fontId="3" fillId="2" borderId="12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3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165" fontId="3" fillId="0" borderId="17" xfId="0" applyNumberFormat="1" applyFont="1" applyBorder="1" applyAlignment="1">
      <alignment/>
    </xf>
    <xf numFmtId="164" fontId="11" fillId="2" borderId="6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/>
    </xf>
    <xf numFmtId="164" fontId="11" fillId="2" borderId="8" xfId="0" applyNumberFormat="1" applyFont="1" applyFill="1" applyBorder="1" applyAlignment="1">
      <alignment horizontal="right"/>
    </xf>
    <xf numFmtId="0" fontId="10" fillId="0" borderId="4" xfId="0" applyFont="1" applyBorder="1" applyAlignment="1">
      <alignment/>
    </xf>
    <xf numFmtId="3" fontId="3" fillId="2" borderId="4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2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13" fillId="2" borderId="4" xfId="0" applyNumberFormat="1" applyFont="1" applyFill="1" applyBorder="1" applyAlignment="1">
      <alignment/>
    </xf>
    <xf numFmtId="164" fontId="13" fillId="2" borderId="4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12" fillId="2" borderId="15" xfId="0" applyNumberFormat="1" applyFont="1" applyFill="1" applyBorder="1" applyAlignment="1">
      <alignment horizontal="right"/>
    </xf>
    <xf numFmtId="164" fontId="13" fillId="2" borderId="12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164" fontId="12" fillId="2" borderId="14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/>
    </xf>
    <xf numFmtId="3" fontId="13" fillId="2" borderId="12" xfId="0" applyNumberFormat="1" applyFont="1" applyFill="1" applyBorder="1" applyAlignment="1">
      <alignment/>
    </xf>
    <xf numFmtId="164" fontId="13" fillId="2" borderId="14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/>
    </xf>
    <xf numFmtId="3" fontId="13" fillId="2" borderId="17" xfId="0" applyNumberFormat="1" applyFont="1" applyFill="1" applyBorder="1" applyAlignment="1">
      <alignment/>
    </xf>
    <xf numFmtId="3" fontId="13" fillId="2" borderId="16" xfId="0" applyNumberFormat="1" applyFont="1" applyFill="1" applyBorder="1" applyAlignment="1">
      <alignment/>
    </xf>
    <xf numFmtId="3" fontId="13" fillId="2" borderId="6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13" fillId="2" borderId="3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/>
    </xf>
    <xf numFmtId="3" fontId="13" fillId="2" borderId="1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13" fillId="2" borderId="13" xfId="0" applyNumberFormat="1" applyFont="1" applyFill="1" applyBorder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2" borderId="18" xfId="0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3" fontId="15" fillId="2" borderId="1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12" fillId="0" borderId="1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right"/>
    </xf>
    <xf numFmtId="1" fontId="12" fillId="0" borderId="14" xfId="0" applyNumberFormat="1" applyFont="1" applyBorder="1" applyAlignment="1">
      <alignment horizontal="right"/>
    </xf>
    <xf numFmtId="1" fontId="12" fillId="0" borderId="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2" borderId="4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3" fontId="13" fillId="2" borderId="14" xfId="0" applyNumberFormat="1" applyFont="1" applyFill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2" borderId="4" xfId="0" applyNumberFormat="1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right"/>
    </xf>
    <xf numFmtId="1" fontId="13" fillId="0" borderId="1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3" fontId="12" fillId="2" borderId="4" xfId="0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142875</xdr:colOff>
      <xdr:row>38</xdr:row>
      <xdr:rowOff>0</xdr:rowOff>
    </xdr:from>
    <xdr:to>
      <xdr:col>38</xdr:col>
      <xdr:colOff>371475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07450" y="7743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409575</xdr:colOff>
      <xdr:row>4</xdr:row>
      <xdr:rowOff>114300</xdr:rowOff>
    </xdr:from>
    <xdr:to>
      <xdr:col>21</xdr:col>
      <xdr:colOff>409575</xdr:colOff>
      <xdr:row>5</xdr:row>
      <xdr:rowOff>57150</xdr:rowOff>
    </xdr:to>
    <xdr:sp>
      <xdr:nvSpPr>
        <xdr:cNvPr id="2" name="Line 2"/>
        <xdr:cNvSpPr>
          <a:spLocks/>
        </xdr:cNvSpPr>
      </xdr:nvSpPr>
      <xdr:spPr>
        <a:xfrm>
          <a:off x="13496925" y="971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3525500" y="8667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2238375</xdr:colOff>
      <xdr:row>4</xdr:row>
      <xdr:rowOff>19050</xdr:rowOff>
    </xdr:from>
    <xdr:to>
      <xdr:col>0</xdr:col>
      <xdr:colOff>2238375</xdr:colOff>
      <xdr:row>5</xdr:row>
      <xdr:rowOff>47625</xdr:rowOff>
    </xdr:to>
    <xdr:sp>
      <xdr:nvSpPr>
        <xdr:cNvPr id="4" name="Line 4"/>
        <xdr:cNvSpPr>
          <a:spLocks/>
        </xdr:cNvSpPr>
      </xdr:nvSpPr>
      <xdr:spPr>
        <a:xfrm>
          <a:off x="2238375" y="8763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9525</xdr:rowOff>
    </xdr:from>
    <xdr:to>
      <xdr:col>7</xdr:col>
      <xdr:colOff>352425</xdr:colOff>
      <xdr:row>5</xdr:row>
      <xdr:rowOff>66675</xdr:rowOff>
    </xdr:to>
    <xdr:sp>
      <xdr:nvSpPr>
        <xdr:cNvPr id="5" name="Line 5"/>
        <xdr:cNvSpPr>
          <a:spLocks/>
        </xdr:cNvSpPr>
      </xdr:nvSpPr>
      <xdr:spPr>
        <a:xfrm>
          <a:off x="5924550" y="8667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0</xdr:rowOff>
    </xdr:from>
    <xdr:to>
      <xdr:col>14</xdr:col>
      <xdr:colOff>381000</xdr:colOff>
      <xdr:row>5</xdr:row>
      <xdr:rowOff>38100</xdr:rowOff>
    </xdr:to>
    <xdr:sp>
      <xdr:nvSpPr>
        <xdr:cNvPr id="6" name="Line 6"/>
        <xdr:cNvSpPr>
          <a:spLocks/>
        </xdr:cNvSpPr>
      </xdr:nvSpPr>
      <xdr:spPr>
        <a:xfrm>
          <a:off x="9725025" y="8572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2295525</xdr:colOff>
      <xdr:row>4</xdr:row>
      <xdr:rowOff>0</xdr:rowOff>
    </xdr:from>
    <xdr:to>
      <xdr:col>30</xdr:col>
      <xdr:colOff>0</xdr:colOff>
      <xdr:row>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9145250" y="857250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447675</xdr:colOff>
      <xdr:row>4</xdr:row>
      <xdr:rowOff>9525</xdr:rowOff>
    </xdr:from>
    <xdr:to>
      <xdr:col>37</xdr:col>
      <xdr:colOff>0</xdr:colOff>
      <xdr:row>5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2888575" y="866775"/>
          <a:ext cx="95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419100</xdr:colOff>
      <xdr:row>4</xdr:row>
      <xdr:rowOff>19050</xdr:rowOff>
    </xdr:from>
    <xdr:to>
      <xdr:col>44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6222325" y="876300"/>
          <a:ext cx="95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428625</xdr:colOff>
      <xdr:row>4</xdr:row>
      <xdr:rowOff>0</xdr:rowOff>
    </xdr:from>
    <xdr:to>
      <xdr:col>50</xdr:col>
      <xdr:colOff>428625</xdr:colOff>
      <xdr:row>4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29784675" y="8572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189"/>
  <sheetViews>
    <sheetView tabSelected="1" workbookViewId="0" topLeftCell="A1">
      <selection activeCell="AW25" sqref="AW25"/>
    </sheetView>
  </sheetViews>
  <sheetFormatPr defaultColWidth="9.00390625" defaultRowHeight="12.75"/>
  <cols>
    <col min="1" max="1" width="29.375" style="0" customWidth="1"/>
    <col min="2" max="2" width="8.25390625" style="0" customWidth="1"/>
    <col min="3" max="4" width="7.375" style="0" customWidth="1"/>
    <col min="5" max="5" width="8.375" style="0" customWidth="1"/>
    <col min="6" max="6" width="7.625" style="0" customWidth="1"/>
    <col min="7" max="7" width="4.75390625" style="0" customWidth="1"/>
    <col min="8" max="8" width="4.625" style="0" customWidth="1"/>
    <col min="9" max="9" width="7.625" style="0" customWidth="1"/>
    <col min="10" max="10" width="7.25390625" style="0" customWidth="1"/>
    <col min="11" max="11" width="7.375" style="350" customWidth="1"/>
    <col min="12" max="12" width="8.375" style="350" customWidth="1"/>
    <col min="13" max="13" width="8.25390625" style="0" customWidth="1"/>
    <col min="14" max="14" width="6.00390625" style="0" customWidth="1"/>
    <col min="15" max="15" width="5.00390625" style="0" customWidth="1"/>
    <col min="16" max="16" width="9.00390625" style="350" customWidth="1"/>
    <col min="17" max="17" width="6.375" style="350" customWidth="1"/>
    <col min="18" max="18" width="7.25390625" style="351" customWidth="1"/>
    <col min="19" max="19" width="8.75390625" style="351" customWidth="1"/>
    <col min="20" max="20" width="8.125" style="350" customWidth="1"/>
    <col min="21" max="21" width="4.625" style="350" customWidth="1"/>
    <col min="22" max="22" width="5.75390625" style="350" customWidth="1"/>
    <col min="23" max="23" width="6.625" style="350" customWidth="1"/>
    <col min="24" max="24" width="6.75390625" style="350" customWidth="1"/>
    <col min="25" max="25" width="6.25390625" style="350" customWidth="1"/>
    <col min="26" max="26" width="7.75390625" style="350" customWidth="1"/>
    <col min="27" max="27" width="6.625" style="350" customWidth="1"/>
    <col min="28" max="28" width="4.625" style="350" customWidth="1"/>
    <col min="29" max="29" width="5.00390625" style="350" customWidth="1"/>
    <col min="30" max="30" width="30.125" style="350" customWidth="1"/>
    <col min="31" max="31" width="6.75390625" style="350" customWidth="1"/>
    <col min="32" max="32" width="7.875" style="350" customWidth="1"/>
    <col min="33" max="33" width="7.375" style="350" customWidth="1"/>
    <col min="34" max="34" width="7.125" style="350" customWidth="1"/>
    <col min="35" max="35" width="8.00390625" style="350" customWidth="1"/>
    <col min="36" max="36" width="6.125" style="350" customWidth="1"/>
    <col min="37" max="37" width="6.00390625" style="350" customWidth="1"/>
    <col min="38" max="38" width="6.375" style="350" customWidth="1"/>
    <col min="39" max="39" width="6.125" style="350" customWidth="1"/>
    <col min="40" max="40" width="6.25390625" style="350" customWidth="1"/>
    <col min="41" max="41" width="7.875" style="350" customWidth="1"/>
    <col min="42" max="42" width="6.75390625" style="350" customWidth="1"/>
    <col min="43" max="43" width="4.75390625" style="350" customWidth="1"/>
    <col min="44" max="44" width="5.625" style="350" customWidth="1"/>
    <col min="45" max="45" width="6.75390625" style="349" customWidth="1"/>
    <col min="46" max="46" width="6.375" style="350" customWidth="1"/>
    <col min="47" max="47" width="6.75390625" style="350" customWidth="1"/>
    <col min="48" max="48" width="8.375" style="350" customWidth="1"/>
    <col min="49" max="49" width="7.625" style="350" customWidth="1"/>
    <col min="50" max="50" width="5.125" style="350" customWidth="1"/>
    <col min="51" max="51" width="5.75390625" style="350" customWidth="1"/>
    <col min="52" max="52" width="6.875" style="350" customWidth="1"/>
    <col min="53" max="53" width="6.375" style="350" customWidth="1"/>
    <col min="54" max="54" width="6.875" style="350" customWidth="1"/>
    <col min="55" max="55" width="7.875" style="350" customWidth="1"/>
    <col min="56" max="56" width="6.625" style="350" customWidth="1"/>
    <col min="57" max="57" width="6.00390625" style="350" customWidth="1"/>
    <col min="58" max="58" width="5.375" style="350" customWidth="1"/>
  </cols>
  <sheetData>
    <row r="2" spans="1:58" s="4" customFormat="1" ht="15" customHeight="1">
      <c r="A2" s="1"/>
      <c r="B2" s="1"/>
      <c r="C2" s="1"/>
      <c r="D2" s="1"/>
      <c r="E2" s="1"/>
      <c r="F2" s="357" t="s">
        <v>0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2"/>
      <c r="AP2" s="2"/>
      <c r="AQ2" s="1"/>
      <c r="AR2" s="1"/>
      <c r="AS2" s="1"/>
      <c r="AT2" s="2"/>
      <c r="AU2" s="2"/>
      <c r="AV2" s="3"/>
      <c r="AW2" s="3"/>
      <c r="AX2" s="2"/>
      <c r="AY2" s="2"/>
      <c r="AZ2" s="2"/>
      <c r="BA2" s="2"/>
      <c r="BB2" s="2"/>
      <c r="BC2" s="2"/>
      <c r="BD2" s="2"/>
      <c r="BE2" s="2"/>
      <c r="BF2" s="2"/>
    </row>
    <row r="3" spans="1:58" s="7" customFormat="1" ht="24" customHeight="1" thickBot="1">
      <c r="A3" s="1"/>
      <c r="B3" s="1"/>
      <c r="C3" s="1"/>
      <c r="D3" s="1"/>
      <c r="E3" s="1"/>
      <c r="F3" s="1"/>
      <c r="G3" s="1"/>
      <c r="H3" s="1"/>
      <c r="I3" s="1"/>
      <c r="J3" s="1" t="s">
        <v>1</v>
      </c>
      <c r="K3" s="2"/>
      <c r="L3" s="2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5"/>
      <c r="Y3" s="5"/>
      <c r="Z3" s="5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  <c r="AL3" s="1" t="s">
        <v>2</v>
      </c>
      <c r="AM3" s="2"/>
      <c r="AN3" s="2"/>
      <c r="AO3" s="1"/>
      <c r="AP3" s="1"/>
      <c r="AQ3" s="1"/>
      <c r="AR3" s="2"/>
      <c r="AS3" s="2"/>
      <c r="AT3" s="2"/>
      <c r="AU3" s="2"/>
      <c r="AV3" s="6"/>
      <c r="AW3" s="6"/>
      <c r="AX3" s="5"/>
      <c r="AY3" s="5"/>
      <c r="AZ3" s="5"/>
      <c r="BA3" s="5"/>
      <c r="BB3" s="5"/>
      <c r="BC3" s="2"/>
      <c r="BD3" s="2"/>
      <c r="BE3" s="2"/>
      <c r="BF3" s="2"/>
    </row>
    <row r="4" spans="1:58" s="27" customFormat="1" ht="15.75" thickBot="1">
      <c r="A4" s="8"/>
      <c r="B4" s="9" t="s">
        <v>3</v>
      </c>
      <c r="C4" s="10"/>
      <c r="D4" s="11"/>
      <c r="E4" s="11"/>
      <c r="F4" s="11"/>
      <c r="G4" s="11"/>
      <c r="H4" s="12"/>
      <c r="I4" s="11"/>
      <c r="J4" s="11" t="s">
        <v>4</v>
      </c>
      <c r="K4" s="13"/>
      <c r="L4" s="13"/>
      <c r="M4" s="13"/>
      <c r="N4" s="13"/>
      <c r="O4" s="13"/>
      <c r="P4" s="14" t="s">
        <v>5</v>
      </c>
      <c r="Q4" s="11"/>
      <c r="R4" s="11"/>
      <c r="S4" s="11"/>
      <c r="T4" s="11"/>
      <c r="U4" s="11"/>
      <c r="V4" s="12"/>
      <c r="W4" s="15" t="s">
        <v>6</v>
      </c>
      <c r="X4" s="16"/>
      <c r="Y4" s="17"/>
      <c r="Z4" s="17"/>
      <c r="AA4" s="17"/>
      <c r="AB4" s="17"/>
      <c r="AC4" s="18"/>
      <c r="AD4" s="19"/>
      <c r="AE4" s="13"/>
      <c r="AF4" s="13"/>
      <c r="AG4" s="20" t="s">
        <v>7</v>
      </c>
      <c r="AH4" s="20"/>
      <c r="AI4" s="20"/>
      <c r="AJ4" s="20"/>
      <c r="AK4" s="21"/>
      <c r="AL4" s="22"/>
      <c r="AM4" s="20" t="s">
        <v>8</v>
      </c>
      <c r="AN4" s="23"/>
      <c r="AO4" s="23"/>
      <c r="AP4" s="23"/>
      <c r="AQ4" s="23"/>
      <c r="AR4" s="24"/>
      <c r="AS4" s="23"/>
      <c r="AT4" s="23"/>
      <c r="AU4" s="11" t="s">
        <v>9</v>
      </c>
      <c r="AV4" s="11"/>
      <c r="AW4" s="11"/>
      <c r="AX4" s="11"/>
      <c r="AY4" s="11"/>
      <c r="AZ4" s="14"/>
      <c r="BA4" s="11" t="s">
        <v>10</v>
      </c>
      <c r="BB4" s="11"/>
      <c r="BC4" s="11"/>
      <c r="BD4" s="11"/>
      <c r="BE4" s="25"/>
      <c r="BF4" s="26"/>
    </row>
    <row r="5" spans="1:58" s="27" customFormat="1" ht="15.75" thickBot="1">
      <c r="A5" s="28"/>
      <c r="B5" s="29" t="s">
        <v>11</v>
      </c>
      <c r="C5" s="30"/>
      <c r="D5" s="31"/>
      <c r="E5" s="31"/>
      <c r="F5" s="31" t="s">
        <v>12</v>
      </c>
      <c r="G5" s="31"/>
      <c r="H5" s="32"/>
      <c r="I5" s="33" t="s">
        <v>11</v>
      </c>
      <c r="J5" s="30"/>
      <c r="K5" s="31"/>
      <c r="L5" s="31"/>
      <c r="M5" s="31" t="s">
        <v>12</v>
      </c>
      <c r="N5" s="31"/>
      <c r="O5" s="32"/>
      <c r="P5" s="33" t="s">
        <v>11</v>
      </c>
      <c r="Q5" s="30"/>
      <c r="R5" s="31"/>
      <c r="S5" s="31"/>
      <c r="T5" s="31" t="s">
        <v>12</v>
      </c>
      <c r="U5" s="31"/>
      <c r="V5" s="32"/>
      <c r="W5" s="33" t="s">
        <v>11</v>
      </c>
      <c r="X5" s="30"/>
      <c r="Y5" s="31"/>
      <c r="Z5" s="31"/>
      <c r="AA5" s="31" t="s">
        <v>12</v>
      </c>
      <c r="AB5" s="31"/>
      <c r="AC5" s="32"/>
      <c r="AD5" s="34"/>
      <c r="AE5" s="35" t="s">
        <v>11</v>
      </c>
      <c r="AF5" s="30"/>
      <c r="AG5" s="31"/>
      <c r="AH5" s="31"/>
      <c r="AI5" s="31">
        <v>2011</v>
      </c>
      <c r="AJ5" s="31"/>
      <c r="AK5" s="32"/>
      <c r="AL5" s="33" t="s">
        <v>11</v>
      </c>
      <c r="AM5" s="30"/>
      <c r="AN5" s="31"/>
      <c r="AO5" s="31" t="s">
        <v>12</v>
      </c>
      <c r="AP5" s="31"/>
      <c r="AQ5" s="31"/>
      <c r="AR5" s="32"/>
      <c r="AS5" s="33" t="s">
        <v>11</v>
      </c>
      <c r="AT5" s="30"/>
      <c r="AU5" s="31"/>
      <c r="AV5" s="31" t="s">
        <v>12</v>
      </c>
      <c r="AW5" s="31"/>
      <c r="AX5" s="31"/>
      <c r="AY5" s="11"/>
      <c r="AZ5" s="33" t="s">
        <v>11</v>
      </c>
      <c r="BA5" s="30"/>
      <c r="BB5" s="31"/>
      <c r="BC5" s="31" t="s">
        <v>12</v>
      </c>
      <c r="BD5" s="31"/>
      <c r="BE5" s="31"/>
      <c r="BF5" s="32"/>
    </row>
    <row r="6" spans="1:58" s="27" customFormat="1" ht="15">
      <c r="A6" s="36" t="s">
        <v>13</v>
      </c>
      <c r="B6" s="37" t="s">
        <v>14</v>
      </c>
      <c r="C6" s="38"/>
      <c r="D6" s="39" t="s">
        <v>15</v>
      </c>
      <c r="E6" s="359" t="s">
        <v>16</v>
      </c>
      <c r="F6" s="40" t="s">
        <v>17</v>
      </c>
      <c r="G6" s="41" t="s">
        <v>18</v>
      </c>
      <c r="H6" s="42" t="s">
        <v>18</v>
      </c>
      <c r="I6" s="37" t="s">
        <v>14</v>
      </c>
      <c r="J6" s="38"/>
      <c r="K6" s="39" t="s">
        <v>15</v>
      </c>
      <c r="L6" s="359" t="s">
        <v>16</v>
      </c>
      <c r="M6" s="40" t="s">
        <v>17</v>
      </c>
      <c r="N6" s="41" t="s">
        <v>18</v>
      </c>
      <c r="O6" s="42" t="s">
        <v>18</v>
      </c>
      <c r="P6" s="37" t="s">
        <v>14</v>
      </c>
      <c r="Q6" s="38"/>
      <c r="R6" s="39" t="s">
        <v>15</v>
      </c>
      <c r="S6" s="359" t="s">
        <v>16</v>
      </c>
      <c r="T6" s="40" t="s">
        <v>17</v>
      </c>
      <c r="U6" s="41" t="s">
        <v>18</v>
      </c>
      <c r="V6" s="42" t="s">
        <v>18</v>
      </c>
      <c r="W6" s="37" t="s">
        <v>14</v>
      </c>
      <c r="X6" s="38"/>
      <c r="Y6" s="39" t="s">
        <v>15</v>
      </c>
      <c r="Z6" s="359" t="s">
        <v>16</v>
      </c>
      <c r="AA6" s="40" t="s">
        <v>17</v>
      </c>
      <c r="AB6" s="41" t="s">
        <v>18</v>
      </c>
      <c r="AC6" s="42" t="s">
        <v>18</v>
      </c>
      <c r="AD6" s="43" t="s">
        <v>13</v>
      </c>
      <c r="AE6" s="37" t="s">
        <v>14</v>
      </c>
      <c r="AF6" s="38"/>
      <c r="AG6" s="39" t="s">
        <v>15</v>
      </c>
      <c r="AH6" s="359" t="s">
        <v>16</v>
      </c>
      <c r="AI6" s="40" t="s">
        <v>17</v>
      </c>
      <c r="AJ6" s="41" t="s">
        <v>18</v>
      </c>
      <c r="AK6" s="42" t="s">
        <v>18</v>
      </c>
      <c r="AL6" s="37" t="s">
        <v>14</v>
      </c>
      <c r="AM6" s="38"/>
      <c r="AN6" s="39" t="s">
        <v>15</v>
      </c>
      <c r="AO6" s="359" t="s">
        <v>16</v>
      </c>
      <c r="AP6" s="44" t="s">
        <v>17</v>
      </c>
      <c r="AQ6" s="45" t="s">
        <v>18</v>
      </c>
      <c r="AR6" s="42" t="s">
        <v>18</v>
      </c>
      <c r="AS6" s="37" t="s">
        <v>14</v>
      </c>
      <c r="AT6" s="38"/>
      <c r="AU6" s="39" t="s">
        <v>15</v>
      </c>
      <c r="AV6" s="359" t="s">
        <v>16</v>
      </c>
      <c r="AW6" s="44" t="s">
        <v>17</v>
      </c>
      <c r="AX6" s="45" t="s">
        <v>18</v>
      </c>
      <c r="AY6" s="46" t="s">
        <v>18</v>
      </c>
      <c r="AZ6" s="37" t="s">
        <v>14</v>
      </c>
      <c r="BA6" s="38"/>
      <c r="BB6" s="39" t="s">
        <v>15</v>
      </c>
      <c r="BC6" s="359" t="s">
        <v>16</v>
      </c>
      <c r="BD6" s="44" t="s">
        <v>17</v>
      </c>
      <c r="BE6" s="45" t="s">
        <v>18</v>
      </c>
      <c r="BF6" s="42" t="s">
        <v>18</v>
      </c>
    </row>
    <row r="7" spans="1:58" s="27" customFormat="1" ht="17.25" customHeight="1" thickBot="1">
      <c r="A7" s="47"/>
      <c r="B7" s="48"/>
      <c r="C7" s="49"/>
      <c r="D7" s="50" t="s">
        <v>19</v>
      </c>
      <c r="E7" s="360"/>
      <c r="F7" s="51"/>
      <c r="G7" s="52" t="s">
        <v>20</v>
      </c>
      <c r="H7" s="53" t="s">
        <v>21</v>
      </c>
      <c r="I7" s="48"/>
      <c r="J7" s="49"/>
      <c r="K7" s="50" t="s">
        <v>19</v>
      </c>
      <c r="L7" s="360"/>
      <c r="M7" s="51"/>
      <c r="N7" s="52" t="s">
        <v>20</v>
      </c>
      <c r="O7" s="53" t="s">
        <v>21</v>
      </c>
      <c r="P7" s="48"/>
      <c r="Q7" s="49"/>
      <c r="R7" s="50" t="s">
        <v>19</v>
      </c>
      <c r="S7" s="360"/>
      <c r="T7" s="51"/>
      <c r="U7" s="52" t="s">
        <v>20</v>
      </c>
      <c r="V7" s="53" t="s">
        <v>21</v>
      </c>
      <c r="W7" s="48"/>
      <c r="X7" s="49"/>
      <c r="Y7" s="50" t="s">
        <v>19</v>
      </c>
      <c r="Z7" s="360"/>
      <c r="AA7" s="51"/>
      <c r="AB7" s="52" t="s">
        <v>20</v>
      </c>
      <c r="AC7" s="53" t="s">
        <v>21</v>
      </c>
      <c r="AD7" s="54"/>
      <c r="AE7" s="48"/>
      <c r="AF7" s="49"/>
      <c r="AG7" s="50" t="s">
        <v>19</v>
      </c>
      <c r="AH7" s="360"/>
      <c r="AI7" s="51"/>
      <c r="AJ7" s="52" t="s">
        <v>20</v>
      </c>
      <c r="AK7" s="53" t="s">
        <v>21</v>
      </c>
      <c r="AL7" s="48"/>
      <c r="AM7" s="49"/>
      <c r="AN7" s="50" t="s">
        <v>19</v>
      </c>
      <c r="AO7" s="360"/>
      <c r="AP7" s="55"/>
      <c r="AQ7" s="53" t="s">
        <v>20</v>
      </c>
      <c r="AR7" s="53" t="s">
        <v>21</v>
      </c>
      <c r="AS7" s="48"/>
      <c r="AT7" s="49"/>
      <c r="AU7" s="50" t="s">
        <v>19</v>
      </c>
      <c r="AV7" s="360"/>
      <c r="AW7" s="55"/>
      <c r="AX7" s="53" t="s">
        <v>20</v>
      </c>
      <c r="AY7" s="56" t="s">
        <v>21</v>
      </c>
      <c r="AZ7" s="48"/>
      <c r="BA7" s="49"/>
      <c r="BB7" s="50" t="s">
        <v>19</v>
      </c>
      <c r="BC7" s="360"/>
      <c r="BD7" s="55"/>
      <c r="BE7" s="53" t="s">
        <v>20</v>
      </c>
      <c r="BF7" s="53" t="s">
        <v>21</v>
      </c>
    </row>
    <row r="8" spans="1:58" s="27" customFormat="1" ht="15" customHeight="1">
      <c r="A8" s="47"/>
      <c r="B8" s="47" t="s">
        <v>22</v>
      </c>
      <c r="C8" s="384" t="s">
        <v>23</v>
      </c>
      <c r="D8" s="50" t="s">
        <v>24</v>
      </c>
      <c r="E8" s="360"/>
      <c r="F8" s="51"/>
      <c r="G8" s="52" t="s">
        <v>25</v>
      </c>
      <c r="H8" s="53" t="s">
        <v>26</v>
      </c>
      <c r="I8" s="47" t="s">
        <v>22</v>
      </c>
      <c r="J8" s="57" t="s">
        <v>27</v>
      </c>
      <c r="K8" s="50" t="s">
        <v>24</v>
      </c>
      <c r="L8" s="360"/>
      <c r="M8" s="51"/>
      <c r="N8" s="52" t="s">
        <v>25</v>
      </c>
      <c r="O8" s="53" t="s">
        <v>26</v>
      </c>
      <c r="P8" s="47" t="s">
        <v>22</v>
      </c>
      <c r="Q8" s="57" t="s">
        <v>27</v>
      </c>
      <c r="R8" s="50" t="s">
        <v>24</v>
      </c>
      <c r="S8" s="360"/>
      <c r="T8" s="51"/>
      <c r="U8" s="52" t="s">
        <v>25</v>
      </c>
      <c r="V8" s="53" t="s">
        <v>26</v>
      </c>
      <c r="W8" s="47" t="s">
        <v>22</v>
      </c>
      <c r="X8" s="57" t="s">
        <v>27</v>
      </c>
      <c r="Y8" s="50" t="s">
        <v>24</v>
      </c>
      <c r="Z8" s="360"/>
      <c r="AA8" s="51"/>
      <c r="AB8" s="52" t="s">
        <v>25</v>
      </c>
      <c r="AC8" s="53" t="s">
        <v>26</v>
      </c>
      <c r="AD8" s="54"/>
      <c r="AE8" s="47" t="s">
        <v>22</v>
      </c>
      <c r="AF8" s="57" t="s">
        <v>27</v>
      </c>
      <c r="AG8" s="50" t="s">
        <v>24</v>
      </c>
      <c r="AH8" s="360"/>
      <c r="AI8" s="51"/>
      <c r="AJ8" s="52" t="s">
        <v>25</v>
      </c>
      <c r="AK8" s="53" t="s">
        <v>26</v>
      </c>
      <c r="AL8" s="47" t="s">
        <v>22</v>
      </c>
      <c r="AM8" s="57" t="s">
        <v>27</v>
      </c>
      <c r="AN8" s="50" t="s">
        <v>24</v>
      </c>
      <c r="AO8" s="360"/>
      <c r="AP8" s="55"/>
      <c r="AQ8" s="53" t="s">
        <v>25</v>
      </c>
      <c r="AR8" s="53" t="s">
        <v>26</v>
      </c>
      <c r="AS8" s="47" t="s">
        <v>22</v>
      </c>
      <c r="AT8" s="57" t="s">
        <v>27</v>
      </c>
      <c r="AU8" s="50" t="s">
        <v>24</v>
      </c>
      <c r="AV8" s="360"/>
      <c r="AW8" s="55"/>
      <c r="AX8" s="53" t="s">
        <v>25</v>
      </c>
      <c r="AY8" s="53" t="s">
        <v>26</v>
      </c>
      <c r="AZ8" s="47" t="s">
        <v>22</v>
      </c>
      <c r="BA8" s="57" t="s">
        <v>27</v>
      </c>
      <c r="BB8" s="50" t="s">
        <v>24</v>
      </c>
      <c r="BC8" s="360"/>
      <c r="BD8" s="55"/>
      <c r="BE8" s="53" t="s">
        <v>25</v>
      </c>
      <c r="BF8" s="53" t="s">
        <v>26</v>
      </c>
    </row>
    <row r="9" spans="1:58" s="27" customFormat="1" ht="17.25" customHeight="1" thickBot="1">
      <c r="A9" s="58"/>
      <c r="B9" s="59"/>
      <c r="C9" s="385"/>
      <c r="D9" s="60"/>
      <c r="E9" s="60"/>
      <c r="F9" s="61"/>
      <c r="G9" s="62" t="s">
        <v>28</v>
      </c>
      <c r="H9" s="63" t="s">
        <v>29</v>
      </c>
      <c r="I9" s="59"/>
      <c r="J9" s="64" t="s">
        <v>30</v>
      </c>
      <c r="K9" s="60"/>
      <c r="L9" s="60"/>
      <c r="M9" s="61"/>
      <c r="N9" s="62" t="s">
        <v>28</v>
      </c>
      <c r="O9" s="63" t="s">
        <v>29</v>
      </c>
      <c r="P9" s="59"/>
      <c r="Q9" s="65" t="s">
        <v>30</v>
      </c>
      <c r="R9" s="60"/>
      <c r="S9" s="60"/>
      <c r="T9" s="61"/>
      <c r="U9" s="62" t="s">
        <v>28</v>
      </c>
      <c r="V9" s="63" t="s">
        <v>29</v>
      </c>
      <c r="W9" s="59"/>
      <c r="X9" s="65" t="s">
        <v>30</v>
      </c>
      <c r="Y9" s="60"/>
      <c r="Z9" s="60"/>
      <c r="AA9" s="61"/>
      <c r="AB9" s="62" t="s">
        <v>28</v>
      </c>
      <c r="AC9" s="63" t="s">
        <v>29</v>
      </c>
      <c r="AD9" s="66"/>
      <c r="AE9" s="59"/>
      <c r="AF9" s="65" t="s">
        <v>30</v>
      </c>
      <c r="AG9" s="60"/>
      <c r="AH9" s="60"/>
      <c r="AI9" s="61"/>
      <c r="AJ9" s="62" t="s">
        <v>28</v>
      </c>
      <c r="AK9" s="63" t="s">
        <v>29</v>
      </c>
      <c r="AL9" s="59"/>
      <c r="AM9" s="65" t="s">
        <v>30</v>
      </c>
      <c r="AN9" s="60"/>
      <c r="AO9" s="61"/>
      <c r="AP9" s="67"/>
      <c r="AQ9" s="63" t="s">
        <v>28</v>
      </c>
      <c r="AR9" s="63" t="s">
        <v>29</v>
      </c>
      <c r="AS9" s="59"/>
      <c r="AT9" s="65" t="s">
        <v>30</v>
      </c>
      <c r="AU9" s="60"/>
      <c r="AV9" s="61"/>
      <c r="AW9" s="67"/>
      <c r="AX9" s="63" t="s">
        <v>28</v>
      </c>
      <c r="AY9" s="63" t="s">
        <v>29</v>
      </c>
      <c r="AZ9" s="59"/>
      <c r="BA9" s="65" t="s">
        <v>31</v>
      </c>
      <c r="BB9" s="60"/>
      <c r="BC9" s="61"/>
      <c r="BD9" s="67"/>
      <c r="BE9" s="63" t="s">
        <v>28</v>
      </c>
      <c r="BF9" s="63" t="s">
        <v>29</v>
      </c>
    </row>
    <row r="10" spans="1:58" s="27" customFormat="1" ht="20.25" customHeight="1" thickBot="1">
      <c r="A10" s="68" t="s">
        <v>32</v>
      </c>
      <c r="B10" s="69">
        <f aca="true" t="shared" si="0" ref="B10:F17">SUM(I10+P10)</f>
        <v>138503</v>
      </c>
      <c r="C10" s="70">
        <f t="shared" si="0"/>
        <v>99301.12</v>
      </c>
      <c r="D10" s="70">
        <f t="shared" si="0"/>
        <v>144222</v>
      </c>
      <c r="E10" s="70">
        <f t="shared" si="0"/>
        <v>103323</v>
      </c>
      <c r="F10" s="70">
        <f t="shared" si="0"/>
        <v>85385.499</v>
      </c>
      <c r="G10" s="71">
        <f aca="true" t="shared" si="1" ref="G10:G17">SUM(F10/E10*100)</f>
        <v>82.6393920037165</v>
      </c>
      <c r="H10" s="72">
        <f aca="true" t="shared" si="2" ref="H10:H17">SUM(F10/C10*100)</f>
        <v>85.98644103913429</v>
      </c>
      <c r="I10" s="73">
        <f>SUM(I11:I19)</f>
        <v>93551</v>
      </c>
      <c r="J10" s="73">
        <f>SUM(J11:J19)</f>
        <v>66863.01999999999</v>
      </c>
      <c r="K10" s="74">
        <f>SUM(K11:K19)</f>
        <v>96900</v>
      </c>
      <c r="L10" s="74">
        <f>SUM(L11:L19)</f>
        <v>69440</v>
      </c>
      <c r="M10" s="73">
        <f>SUM(M11:M19)</f>
        <v>60370.334</v>
      </c>
      <c r="N10" s="75">
        <f>SUM(M10/L10*100)</f>
        <v>86.93884504608296</v>
      </c>
      <c r="O10" s="75">
        <f>SUM(M10/J10*100)</f>
        <v>90.28957112616214</v>
      </c>
      <c r="P10" s="76">
        <f aca="true" t="shared" si="3" ref="P10:Q17">W10+AE10+AL10+AS10+AZ10</f>
        <v>44952</v>
      </c>
      <c r="Q10" s="76">
        <f t="shared" si="3"/>
        <v>32438.1</v>
      </c>
      <c r="R10" s="77">
        <f>SUM(R11:R19)</f>
        <v>47322</v>
      </c>
      <c r="S10" s="78">
        <f aca="true" t="shared" si="4" ref="S10:T16">SUM(Z10+AH10+AO10+AV10+BC10)</f>
        <v>33883</v>
      </c>
      <c r="T10" s="79">
        <f t="shared" si="4"/>
        <v>25015.164999999997</v>
      </c>
      <c r="U10" s="78">
        <f aca="true" t="shared" si="5" ref="U10:U16">SUM(T10/S10*100)</f>
        <v>73.82807012366082</v>
      </c>
      <c r="V10" s="80">
        <f>SUM(T10/Q10*100)</f>
        <v>77.11661595469525</v>
      </c>
      <c r="W10" s="81">
        <f>SUM(W11:W19)</f>
        <v>21927</v>
      </c>
      <c r="X10" s="82">
        <f>SUM(X11:X19)</f>
        <v>15582.7</v>
      </c>
      <c r="Y10" s="83">
        <f>SUM(Y11:Y19)</f>
        <v>23840</v>
      </c>
      <c r="Z10" s="83">
        <f>SUM(Z11:Z19)</f>
        <v>16303</v>
      </c>
      <c r="AA10" s="84">
        <f>SUM(AA11:AA19)</f>
        <v>10496.972</v>
      </c>
      <c r="AB10" s="85">
        <f aca="true" t="shared" si="6" ref="AB10:AB16">SUM(AA10/Z10*100)</f>
        <v>64.38675090474145</v>
      </c>
      <c r="AC10" s="86">
        <f>SUM(AA10/X10*100)</f>
        <v>67.36298587536177</v>
      </c>
      <c r="AD10" s="87" t="s">
        <v>32</v>
      </c>
      <c r="AE10" s="81">
        <f>SUM(AE11:AE19)</f>
        <v>9383</v>
      </c>
      <c r="AF10" s="88">
        <f>SUM(AF11:AF19)</f>
        <v>6443.1</v>
      </c>
      <c r="AG10" s="81">
        <f>SUM(AG11:AG19)</f>
        <v>9385</v>
      </c>
      <c r="AH10" s="81">
        <f>SUM(AH11:AH19)</f>
        <v>7041</v>
      </c>
      <c r="AI10" s="81">
        <f>SUM(AI11:AI19)</f>
        <v>5747.285</v>
      </c>
      <c r="AJ10" s="81">
        <f>SUM(AI10/AH10*100)</f>
        <v>81.62597642380344</v>
      </c>
      <c r="AK10" s="89">
        <f>SUM(AI10/AF10*100)</f>
        <v>89.20061771507504</v>
      </c>
      <c r="AL10" s="90">
        <f>SUM(AL11:AL19)</f>
        <v>2047</v>
      </c>
      <c r="AM10" s="91">
        <f>SUM(AM11:AM19)</f>
        <v>1763.1</v>
      </c>
      <c r="AN10" s="92">
        <f>SUM(AN11:AN19)</f>
        <v>3037</v>
      </c>
      <c r="AO10" s="90">
        <f>SUM(AO11:AO19)</f>
        <v>1962</v>
      </c>
      <c r="AP10" s="93">
        <f>SUM(AP11:AP19)</f>
        <v>1307.825</v>
      </c>
      <c r="AQ10" s="84">
        <f>SUM(AP10/AO10*100)</f>
        <v>66.65774719673803</v>
      </c>
      <c r="AR10" s="94">
        <f>SUM(AP10/AM10*100)</f>
        <v>74.17758493562476</v>
      </c>
      <c r="AS10" s="92">
        <f>SUM(AS11:AS19)</f>
        <v>5204</v>
      </c>
      <c r="AT10" s="95">
        <f>SUM(AT11:AT19)</f>
        <v>3535.2999999999997</v>
      </c>
      <c r="AU10" s="96">
        <f>SUM(AU11:AU19)</f>
        <v>5310</v>
      </c>
      <c r="AV10" s="79">
        <f>SUM(AV11:AV19)</f>
        <v>4002</v>
      </c>
      <c r="AW10" s="97">
        <f>SUM(AW11:AW19)</f>
        <v>4078.9610000000002</v>
      </c>
      <c r="AX10" s="81">
        <f>SUM(AW10/AV10*100)</f>
        <v>101.92306346826587</v>
      </c>
      <c r="AY10" s="89">
        <f>SUM(AW10/AT10*100)</f>
        <v>115.37807258224197</v>
      </c>
      <c r="AZ10" s="98">
        <f>SUM(AZ11:AZ19)</f>
        <v>6391</v>
      </c>
      <c r="BA10" s="98">
        <f>SUM(BA11:BA19)</f>
        <v>5113.9</v>
      </c>
      <c r="BB10" s="81">
        <f>SUM(BB11:BB19)</f>
        <v>5750</v>
      </c>
      <c r="BC10" s="81">
        <f>SUM(BC11:BC19)</f>
        <v>4575</v>
      </c>
      <c r="BD10" s="99">
        <f>SUM(BD11:BD19)</f>
        <v>3384.1220000000003</v>
      </c>
      <c r="BE10" s="81">
        <f>SUM(BD10/BC10*100)</f>
        <v>73.96987978142077</v>
      </c>
      <c r="BF10" s="89">
        <f>SUM(BD10/BA10*100)</f>
        <v>66.1749740902247</v>
      </c>
    </row>
    <row r="11" spans="1:58" s="114" customFormat="1" ht="18" customHeight="1" thickBot="1">
      <c r="A11" s="101" t="s">
        <v>33</v>
      </c>
      <c r="B11" s="69">
        <f t="shared" si="0"/>
        <v>86832</v>
      </c>
      <c r="C11" s="70">
        <f t="shared" si="0"/>
        <v>60915.560000000005</v>
      </c>
      <c r="D11" s="70">
        <f t="shared" si="0"/>
        <v>92040</v>
      </c>
      <c r="E11" s="70">
        <f t="shared" si="0"/>
        <v>66195</v>
      </c>
      <c r="F11" s="70">
        <f t="shared" si="0"/>
        <v>53093.114</v>
      </c>
      <c r="G11" s="71">
        <f t="shared" si="1"/>
        <v>80.2071364906715</v>
      </c>
      <c r="H11" s="72">
        <f t="shared" si="2"/>
        <v>87.15854208678373</v>
      </c>
      <c r="I11" s="102">
        <v>65123</v>
      </c>
      <c r="J11" s="102">
        <v>45686.66</v>
      </c>
      <c r="K11" s="103">
        <v>68800</v>
      </c>
      <c r="L11" s="103">
        <v>49080</v>
      </c>
      <c r="M11" s="102">
        <v>39821.261</v>
      </c>
      <c r="N11" s="75">
        <f>SUM(M11/L11*100)</f>
        <v>81.13541361043195</v>
      </c>
      <c r="O11" s="75">
        <f>SUM(M11/J11*100)</f>
        <v>87.16168133104935</v>
      </c>
      <c r="P11" s="76">
        <f t="shared" si="3"/>
        <v>21709</v>
      </c>
      <c r="Q11" s="76">
        <f t="shared" si="3"/>
        <v>15228.9</v>
      </c>
      <c r="R11" s="104">
        <f aca="true" t="shared" si="7" ref="R11:R17">SUM(Y11+AG11+AN11+AU11+BB11)</f>
        <v>23240</v>
      </c>
      <c r="S11" s="78">
        <f t="shared" si="4"/>
        <v>17115</v>
      </c>
      <c r="T11" s="79">
        <f t="shared" si="4"/>
        <v>13271.853000000001</v>
      </c>
      <c r="U11" s="78">
        <f t="shared" si="5"/>
        <v>77.54515337423314</v>
      </c>
      <c r="V11" s="104">
        <f>SUM(T11/Q11*100)</f>
        <v>87.14912436223234</v>
      </c>
      <c r="W11" s="89">
        <v>9419</v>
      </c>
      <c r="X11" s="105">
        <v>6682.6</v>
      </c>
      <c r="Y11" s="105">
        <v>10340</v>
      </c>
      <c r="Z11" s="105">
        <v>7233</v>
      </c>
      <c r="AA11" s="106">
        <v>5150.375</v>
      </c>
      <c r="AB11" s="85">
        <f t="shared" si="6"/>
        <v>71.20662242499655</v>
      </c>
      <c r="AC11" s="86">
        <f>SUM(AA11/X11*100)</f>
        <v>77.07142429593272</v>
      </c>
      <c r="AD11" s="107" t="s">
        <v>33</v>
      </c>
      <c r="AE11" s="89">
        <v>5768</v>
      </c>
      <c r="AF11" s="89">
        <v>4036.9</v>
      </c>
      <c r="AG11" s="89">
        <v>5600</v>
      </c>
      <c r="AH11" s="89">
        <v>4200</v>
      </c>
      <c r="AI11" s="108">
        <v>3528.567</v>
      </c>
      <c r="AJ11" s="81">
        <f>SUM(AI11/AH11*100)</f>
        <v>84.0135</v>
      </c>
      <c r="AK11" s="98">
        <f>SUM(AI11/AF11*100)</f>
        <v>87.40783769724293</v>
      </c>
      <c r="AL11" s="89">
        <v>323</v>
      </c>
      <c r="AM11" s="109">
        <v>225.1</v>
      </c>
      <c r="AN11" s="94">
        <f>350+750</f>
        <v>1100</v>
      </c>
      <c r="AO11" s="89">
        <f>240+750</f>
        <v>990</v>
      </c>
      <c r="AP11" s="110">
        <v>730.594</v>
      </c>
      <c r="AQ11" s="84">
        <f>SUM(AP11/AO11*100)</f>
        <v>73.79737373737373</v>
      </c>
      <c r="AR11" s="94">
        <f>SUM(AP11/AM11*100)</f>
        <v>324.56419369169265</v>
      </c>
      <c r="AS11" s="94">
        <v>3283</v>
      </c>
      <c r="AT11" s="111">
        <v>2172.2</v>
      </c>
      <c r="AU11" s="94">
        <v>3200</v>
      </c>
      <c r="AV11" s="112">
        <v>2412</v>
      </c>
      <c r="AW11" s="97">
        <v>2336.699</v>
      </c>
      <c r="AX11" s="81">
        <f>SUM(AW11/AV11*100)</f>
        <v>96.8780679933665</v>
      </c>
      <c r="AY11" s="88">
        <f>SUM(AW11/AT11*100)</f>
        <v>107.57292146211215</v>
      </c>
      <c r="AZ11" s="113">
        <v>2916</v>
      </c>
      <c r="BA11" s="113">
        <v>2112.1</v>
      </c>
      <c r="BB11" s="89">
        <v>3000</v>
      </c>
      <c r="BC11" s="89">
        <v>2280</v>
      </c>
      <c r="BD11" s="108">
        <v>1525.618</v>
      </c>
      <c r="BE11" s="81">
        <f>SUM(BD11/BC11*100)</f>
        <v>66.91307017543859</v>
      </c>
      <c r="BF11" s="89">
        <f>SUM(BD11/BA11*100)</f>
        <v>72.23228066852894</v>
      </c>
    </row>
    <row r="12" spans="1:58" s="100" customFormat="1" ht="14.25" customHeight="1" thickBot="1">
      <c r="A12" s="115" t="s">
        <v>34</v>
      </c>
      <c r="B12" s="116">
        <f t="shared" si="0"/>
        <v>9930</v>
      </c>
      <c r="C12" s="116">
        <f t="shared" si="0"/>
        <v>6641.36</v>
      </c>
      <c r="D12" s="117">
        <f t="shared" si="0"/>
        <v>11300</v>
      </c>
      <c r="E12" s="118">
        <f t="shared" si="0"/>
        <v>7860</v>
      </c>
      <c r="F12" s="117">
        <f t="shared" si="0"/>
        <v>9068.213</v>
      </c>
      <c r="G12" s="71">
        <f t="shared" si="1"/>
        <v>115.37166666666667</v>
      </c>
      <c r="H12" s="72">
        <f t="shared" si="2"/>
        <v>136.5415065588976</v>
      </c>
      <c r="I12" s="119">
        <v>9930</v>
      </c>
      <c r="J12" s="120">
        <v>6641.36</v>
      </c>
      <c r="K12" s="119">
        <f>10800+500</f>
        <v>11300</v>
      </c>
      <c r="L12" s="119">
        <v>7860</v>
      </c>
      <c r="M12" s="120">
        <v>9068.213</v>
      </c>
      <c r="N12" s="75">
        <f>SUM(M12/L12*100)</f>
        <v>115.37166666666667</v>
      </c>
      <c r="O12" s="75">
        <f>SUM(M12/J12*100)</f>
        <v>136.5415065588976</v>
      </c>
      <c r="P12" s="76">
        <f t="shared" si="3"/>
        <v>0</v>
      </c>
      <c r="Q12" s="76">
        <f t="shared" si="3"/>
        <v>0</v>
      </c>
      <c r="R12" s="121">
        <f t="shared" si="7"/>
        <v>0</v>
      </c>
      <c r="S12" s="78">
        <f t="shared" si="4"/>
        <v>0</v>
      </c>
      <c r="T12" s="79">
        <f t="shared" si="4"/>
        <v>0</v>
      </c>
      <c r="U12" s="78"/>
      <c r="V12" s="80"/>
      <c r="W12" s="122"/>
      <c r="X12" s="123"/>
      <c r="Y12" s="124"/>
      <c r="Z12" s="124"/>
      <c r="AA12" s="125"/>
      <c r="AB12" s="85"/>
      <c r="AC12" s="86"/>
      <c r="AD12" s="126" t="s">
        <v>34</v>
      </c>
      <c r="AE12" s="127"/>
      <c r="AF12" s="128"/>
      <c r="AG12" s="122"/>
      <c r="AH12" s="127"/>
      <c r="AI12" s="127"/>
      <c r="AJ12" s="81"/>
      <c r="AK12" s="89"/>
      <c r="AL12" s="122"/>
      <c r="AM12" s="129"/>
      <c r="AN12" s="130"/>
      <c r="AO12" s="122"/>
      <c r="AP12" s="131"/>
      <c r="AQ12" s="84"/>
      <c r="AR12" s="94"/>
      <c r="AS12" s="92"/>
      <c r="AT12" s="132"/>
      <c r="AU12" s="130"/>
      <c r="AV12" s="133"/>
      <c r="AW12" s="134"/>
      <c r="AX12" s="81"/>
      <c r="AY12" s="89"/>
      <c r="AZ12" s="135"/>
      <c r="BA12" s="135"/>
      <c r="BB12" s="122"/>
      <c r="BC12" s="122"/>
      <c r="BD12" s="122"/>
      <c r="BE12" s="81"/>
      <c r="BF12" s="89"/>
    </row>
    <row r="13" spans="1:58" s="100" customFormat="1" ht="17.25" customHeight="1" thickBot="1">
      <c r="A13" s="136" t="s">
        <v>35</v>
      </c>
      <c r="B13" s="116">
        <f t="shared" si="0"/>
        <v>11602</v>
      </c>
      <c r="C13" s="117">
        <f t="shared" si="0"/>
        <v>8582.7</v>
      </c>
      <c r="D13" s="117">
        <f t="shared" si="0"/>
        <v>12700</v>
      </c>
      <c r="E13" s="118">
        <f t="shared" si="0"/>
        <v>9500</v>
      </c>
      <c r="F13" s="117">
        <f t="shared" si="0"/>
        <v>8449.765</v>
      </c>
      <c r="G13" s="71">
        <f t="shared" si="1"/>
        <v>88.9448947368421</v>
      </c>
      <c r="H13" s="72">
        <f t="shared" si="2"/>
        <v>98.45112843277755</v>
      </c>
      <c r="I13" s="137">
        <v>11602</v>
      </c>
      <c r="J13" s="138">
        <v>8582.7</v>
      </c>
      <c r="K13" s="138">
        <v>12700</v>
      </c>
      <c r="L13" s="138">
        <v>9500</v>
      </c>
      <c r="M13" s="139">
        <v>8449.765</v>
      </c>
      <c r="N13" s="75">
        <f>SUM(M13/L13*100)</f>
        <v>88.9448947368421</v>
      </c>
      <c r="O13" s="75">
        <f>SUM(M13/J13*100)</f>
        <v>98.45112843277755</v>
      </c>
      <c r="P13" s="76">
        <f t="shared" si="3"/>
        <v>0</v>
      </c>
      <c r="Q13" s="76">
        <f t="shared" si="3"/>
        <v>0</v>
      </c>
      <c r="R13" s="140">
        <f t="shared" si="7"/>
        <v>0</v>
      </c>
      <c r="S13" s="78">
        <f t="shared" si="4"/>
        <v>0</v>
      </c>
      <c r="T13" s="79">
        <f t="shared" si="4"/>
        <v>0</v>
      </c>
      <c r="U13" s="78"/>
      <c r="V13" s="104"/>
      <c r="W13" s="122"/>
      <c r="X13" s="123"/>
      <c r="Y13" s="124"/>
      <c r="Z13" s="124"/>
      <c r="AA13" s="125"/>
      <c r="AB13" s="85"/>
      <c r="AC13" s="86"/>
      <c r="AD13" s="141" t="s">
        <v>35</v>
      </c>
      <c r="AE13" s="127"/>
      <c r="AF13" s="128"/>
      <c r="AG13" s="122"/>
      <c r="AH13" s="127"/>
      <c r="AI13" s="127"/>
      <c r="AJ13" s="81"/>
      <c r="AK13" s="98"/>
      <c r="AL13" s="122"/>
      <c r="AM13" s="129"/>
      <c r="AN13" s="130"/>
      <c r="AO13" s="122"/>
      <c r="AP13" s="131"/>
      <c r="AQ13" s="84"/>
      <c r="AR13" s="94"/>
      <c r="AS13" s="92"/>
      <c r="AT13" s="132"/>
      <c r="AU13" s="130"/>
      <c r="AV13" s="133"/>
      <c r="AW13" s="134"/>
      <c r="AX13" s="81"/>
      <c r="AY13" s="89"/>
      <c r="AZ13" s="135"/>
      <c r="BA13" s="135"/>
      <c r="BB13" s="122"/>
      <c r="BC13" s="122"/>
      <c r="BD13" s="122"/>
      <c r="BE13" s="81"/>
      <c r="BF13" s="89"/>
    </row>
    <row r="14" spans="1:58" s="100" customFormat="1" ht="15.75" customHeight="1" thickBot="1">
      <c r="A14" s="115" t="s">
        <v>36</v>
      </c>
      <c r="B14" s="116">
        <f t="shared" si="0"/>
        <v>4061</v>
      </c>
      <c r="C14" s="117">
        <f t="shared" si="0"/>
        <v>4060.1</v>
      </c>
      <c r="D14" s="117">
        <f t="shared" si="0"/>
        <v>1402</v>
      </c>
      <c r="E14" s="118">
        <f t="shared" si="0"/>
        <v>1318</v>
      </c>
      <c r="F14" s="117">
        <f t="shared" si="0"/>
        <v>1553.0320000000002</v>
      </c>
      <c r="G14" s="71">
        <f t="shared" si="1"/>
        <v>117.83247344461304</v>
      </c>
      <c r="H14" s="72">
        <f t="shared" si="2"/>
        <v>38.25107755966602</v>
      </c>
      <c r="I14" s="119">
        <v>2707</v>
      </c>
      <c r="J14" s="119">
        <v>2706.5</v>
      </c>
      <c r="K14" s="119">
        <v>800</v>
      </c>
      <c r="L14" s="119">
        <v>800</v>
      </c>
      <c r="M14" s="120">
        <v>1033.056</v>
      </c>
      <c r="N14" s="75">
        <f>SUM(M14/L14*100)</f>
        <v>129.132</v>
      </c>
      <c r="O14" s="75">
        <f>SUM(M14/J14*100)</f>
        <v>38.16944393127656</v>
      </c>
      <c r="P14" s="76">
        <f t="shared" si="3"/>
        <v>1354</v>
      </c>
      <c r="Q14" s="76">
        <f t="shared" si="3"/>
        <v>1353.6</v>
      </c>
      <c r="R14" s="121">
        <f t="shared" si="7"/>
        <v>602</v>
      </c>
      <c r="S14" s="142">
        <f t="shared" si="4"/>
        <v>518</v>
      </c>
      <c r="T14" s="134">
        <f t="shared" si="4"/>
        <v>519.976</v>
      </c>
      <c r="U14" s="78">
        <f t="shared" si="5"/>
        <v>100.38146718146719</v>
      </c>
      <c r="V14" s="104">
        <f>SUM(T14/Q14*100)</f>
        <v>38.414302600472816</v>
      </c>
      <c r="W14" s="122">
        <v>1</v>
      </c>
      <c r="X14" s="143">
        <v>0.6</v>
      </c>
      <c r="Y14" s="124"/>
      <c r="Z14" s="124"/>
      <c r="AA14" s="144">
        <v>-0.6</v>
      </c>
      <c r="AB14" s="85"/>
      <c r="AC14" s="86"/>
      <c r="AD14" s="126" t="s">
        <v>36</v>
      </c>
      <c r="AE14" s="145">
        <v>15</v>
      </c>
      <c r="AF14" s="146">
        <v>15.2</v>
      </c>
      <c r="AG14" s="147">
        <v>15</v>
      </c>
      <c r="AH14" s="145">
        <v>11</v>
      </c>
      <c r="AI14" s="145">
        <v>9.15</v>
      </c>
      <c r="AJ14" s="81">
        <f>SUM(AI14/AH14*100)</f>
        <v>83.18181818181819</v>
      </c>
      <c r="AK14" s="89">
        <f>SUM(AI14/AF14*100)</f>
        <v>60.19736842105263</v>
      </c>
      <c r="AL14" s="122">
        <v>4</v>
      </c>
      <c r="AM14" s="129">
        <v>4.3</v>
      </c>
      <c r="AN14" s="130">
        <v>17</v>
      </c>
      <c r="AO14" s="122">
        <v>17</v>
      </c>
      <c r="AP14" s="148">
        <v>29.945</v>
      </c>
      <c r="AQ14" s="84">
        <f>SUM(AP14/AO14*100)</f>
        <v>176.14705882352942</v>
      </c>
      <c r="AR14" s="94">
        <f>SUM(AP14/AM14*100)</f>
        <v>696.3953488372093</v>
      </c>
      <c r="AS14" s="149">
        <v>334</v>
      </c>
      <c r="AT14" s="132">
        <v>333.5</v>
      </c>
      <c r="AU14" s="130">
        <v>320</v>
      </c>
      <c r="AV14" s="133">
        <v>240</v>
      </c>
      <c r="AW14" s="150">
        <v>434.531</v>
      </c>
      <c r="AX14" s="81">
        <f>SUM(AW14/AV14*100)</f>
        <v>181.05458333333334</v>
      </c>
      <c r="AY14" s="89">
        <f>SUM(AW14/AT14*100)</f>
        <v>130.29415292353823</v>
      </c>
      <c r="AZ14" s="135">
        <v>1000</v>
      </c>
      <c r="BA14" s="135">
        <v>1000</v>
      </c>
      <c r="BB14" s="122">
        <v>250</v>
      </c>
      <c r="BC14" s="122">
        <v>250</v>
      </c>
      <c r="BD14" s="147">
        <v>46.95</v>
      </c>
      <c r="BE14" s="81">
        <f>SUM(BD14/BC14*100)</f>
        <v>18.78</v>
      </c>
      <c r="BF14" s="89">
        <f>SUM(BD14/BA14*100)</f>
        <v>4.695</v>
      </c>
    </row>
    <row r="15" spans="1:58" s="100" customFormat="1" ht="15" customHeight="1" thickBot="1">
      <c r="A15" s="136" t="s">
        <v>37</v>
      </c>
      <c r="B15" s="116">
        <f t="shared" si="0"/>
        <v>2551</v>
      </c>
      <c r="C15" s="116">
        <f t="shared" si="0"/>
        <v>1866.4</v>
      </c>
      <c r="D15" s="117">
        <f t="shared" si="0"/>
        <v>2700</v>
      </c>
      <c r="E15" s="118">
        <f t="shared" si="0"/>
        <v>2172</v>
      </c>
      <c r="F15" s="117">
        <f t="shared" si="0"/>
        <v>504.381</v>
      </c>
      <c r="G15" s="71">
        <f t="shared" si="1"/>
        <v>23.22196132596685</v>
      </c>
      <c r="H15" s="72">
        <f t="shared" si="2"/>
        <v>27.024271324474924</v>
      </c>
      <c r="I15" s="137"/>
      <c r="J15" s="138"/>
      <c r="K15" s="138"/>
      <c r="L15" s="138"/>
      <c r="M15" s="137"/>
      <c r="N15" s="75"/>
      <c r="O15" s="75"/>
      <c r="P15" s="76">
        <f t="shared" si="3"/>
        <v>2551</v>
      </c>
      <c r="Q15" s="76">
        <f t="shared" si="3"/>
        <v>1866.4</v>
      </c>
      <c r="R15" s="140">
        <f t="shared" si="7"/>
        <v>2700</v>
      </c>
      <c r="S15" s="142">
        <f t="shared" si="4"/>
        <v>2172</v>
      </c>
      <c r="T15" s="134">
        <f t="shared" si="4"/>
        <v>504.381</v>
      </c>
      <c r="U15" s="78">
        <f t="shared" si="5"/>
        <v>23.22196132596685</v>
      </c>
      <c r="V15" s="80">
        <f>SUM(T15/Q15*100)</f>
        <v>27.024271324474924</v>
      </c>
      <c r="W15" s="122">
        <v>842</v>
      </c>
      <c r="X15" s="123">
        <v>626</v>
      </c>
      <c r="Y15" s="124">
        <v>820</v>
      </c>
      <c r="Z15" s="124">
        <v>670</v>
      </c>
      <c r="AA15" s="125">
        <v>139.217</v>
      </c>
      <c r="AB15" s="85">
        <f t="shared" si="6"/>
        <v>20.778656716417913</v>
      </c>
      <c r="AC15" s="86">
        <f>SUM(AA15/X15*100)</f>
        <v>22.239137380191696</v>
      </c>
      <c r="AD15" s="141" t="s">
        <v>38</v>
      </c>
      <c r="AE15" s="127">
        <v>633</v>
      </c>
      <c r="AF15" s="128">
        <v>448.7</v>
      </c>
      <c r="AG15" s="122">
        <v>770</v>
      </c>
      <c r="AH15" s="127">
        <v>630</v>
      </c>
      <c r="AI15" s="145">
        <v>116.451</v>
      </c>
      <c r="AJ15" s="81">
        <f>SUM(AI15/AH15*100)</f>
        <v>18.484285714285715</v>
      </c>
      <c r="AK15" s="89">
        <f>SUM(AI15/AF15*100)</f>
        <v>25.952975261867618</v>
      </c>
      <c r="AL15" s="122">
        <v>157</v>
      </c>
      <c r="AM15" s="129">
        <v>104</v>
      </c>
      <c r="AN15" s="130">
        <v>130</v>
      </c>
      <c r="AO15" s="147">
        <v>65</v>
      </c>
      <c r="AP15" s="148">
        <v>51.962</v>
      </c>
      <c r="AQ15" s="84">
        <f>SUM(AP15/AO15*100)</f>
        <v>79.94153846153847</v>
      </c>
      <c r="AR15" s="94">
        <f>SUM(AP15/AM15*100)</f>
        <v>49.96346153846154</v>
      </c>
      <c r="AS15" s="149">
        <v>378</v>
      </c>
      <c r="AT15" s="132">
        <v>205.2</v>
      </c>
      <c r="AU15" s="130">
        <v>480</v>
      </c>
      <c r="AV15" s="133">
        <v>362</v>
      </c>
      <c r="AW15" s="150">
        <v>86.298</v>
      </c>
      <c r="AX15" s="81">
        <f>SUM(AW15/AV15*100)</f>
        <v>23.839226519337018</v>
      </c>
      <c r="AY15" s="88">
        <f>SUM(AW15/AT15*100)</f>
        <v>42.05555555555556</v>
      </c>
      <c r="AZ15" s="135">
        <v>541</v>
      </c>
      <c r="BA15" s="135">
        <v>482.5</v>
      </c>
      <c r="BB15" s="122">
        <v>500</v>
      </c>
      <c r="BC15" s="122">
        <v>445</v>
      </c>
      <c r="BD15" s="147">
        <v>110.453</v>
      </c>
      <c r="BE15" s="81">
        <f>SUM(BD15/BC15*100)</f>
        <v>24.820898876404495</v>
      </c>
      <c r="BF15" s="89">
        <f>SUM(BD15/BA15*100)</f>
        <v>22.89181347150259</v>
      </c>
    </row>
    <row r="16" spans="1:58" s="27" customFormat="1" ht="16.5" customHeight="1" thickBot="1">
      <c r="A16" s="47" t="s">
        <v>39</v>
      </c>
      <c r="B16" s="151">
        <f t="shared" si="0"/>
        <v>19267</v>
      </c>
      <c r="C16" s="151">
        <f t="shared" si="0"/>
        <v>13919.699999999999</v>
      </c>
      <c r="D16" s="118">
        <f t="shared" si="0"/>
        <v>20780</v>
      </c>
      <c r="E16" s="118">
        <f t="shared" si="0"/>
        <v>14078</v>
      </c>
      <c r="F16" s="118">
        <f t="shared" si="0"/>
        <v>10697.951</v>
      </c>
      <c r="G16" s="71">
        <f t="shared" si="1"/>
        <v>75.99055973859923</v>
      </c>
      <c r="H16" s="72">
        <f t="shared" si="2"/>
        <v>76.8547526167949</v>
      </c>
      <c r="I16" s="152"/>
      <c r="J16" s="152"/>
      <c r="K16" s="119"/>
      <c r="L16" s="119"/>
      <c r="M16" s="152"/>
      <c r="N16" s="75"/>
      <c r="O16" s="75"/>
      <c r="P16" s="76">
        <f t="shared" si="3"/>
        <v>19267</v>
      </c>
      <c r="Q16" s="76">
        <f t="shared" si="3"/>
        <v>13919.699999999999</v>
      </c>
      <c r="R16" s="121">
        <f t="shared" si="7"/>
        <v>20780</v>
      </c>
      <c r="S16" s="142">
        <f t="shared" si="4"/>
        <v>14078</v>
      </c>
      <c r="T16" s="134">
        <f t="shared" si="4"/>
        <v>10697.951</v>
      </c>
      <c r="U16" s="78">
        <f t="shared" si="5"/>
        <v>75.99055973859923</v>
      </c>
      <c r="V16" s="104">
        <f>SUM(T16/Q16*100)</f>
        <v>76.8547526167949</v>
      </c>
      <c r="W16" s="122">
        <v>11614</v>
      </c>
      <c r="X16" s="123">
        <v>8219.5</v>
      </c>
      <c r="Y16" s="124">
        <v>12680</v>
      </c>
      <c r="Z16" s="124">
        <v>8400</v>
      </c>
      <c r="AA16" s="125">
        <v>5187.326</v>
      </c>
      <c r="AB16" s="85">
        <f t="shared" si="6"/>
        <v>61.75388095238096</v>
      </c>
      <c r="AC16" s="86">
        <f>SUM(AA16/X16*100)</f>
        <v>63.10999452521443</v>
      </c>
      <c r="AD16" s="54" t="s">
        <v>39</v>
      </c>
      <c r="AE16" s="127">
        <v>2968</v>
      </c>
      <c r="AF16" s="128">
        <v>1943.8</v>
      </c>
      <c r="AG16" s="122">
        <v>3000</v>
      </c>
      <c r="AH16" s="127">
        <v>2200</v>
      </c>
      <c r="AI16" s="145">
        <v>2092.767</v>
      </c>
      <c r="AJ16" s="81">
        <f>SUM(AI16/AH16*100)</f>
        <v>95.12577272727272</v>
      </c>
      <c r="AK16" s="89">
        <f>SUM(AI16/AF16*100)</f>
        <v>107.66369996913264</v>
      </c>
      <c r="AL16" s="122">
        <v>1543</v>
      </c>
      <c r="AM16" s="153">
        <v>1413.7</v>
      </c>
      <c r="AN16" s="122">
        <v>1790</v>
      </c>
      <c r="AO16" s="122">
        <v>890</v>
      </c>
      <c r="AP16" s="145">
        <v>495.324</v>
      </c>
      <c r="AQ16" s="81">
        <f>SUM(AP16/AO16*100)</f>
        <v>55.654382022471914</v>
      </c>
      <c r="AR16" s="89">
        <f>SUM(AP16/AM16*100)</f>
        <v>35.03741953738417</v>
      </c>
      <c r="AS16" s="128">
        <v>1209</v>
      </c>
      <c r="AT16" s="153">
        <v>824.4</v>
      </c>
      <c r="AU16" s="122">
        <v>1310</v>
      </c>
      <c r="AV16" s="133">
        <v>988</v>
      </c>
      <c r="AW16" s="150">
        <v>1221.433</v>
      </c>
      <c r="AX16" s="81">
        <f>SUM(AW16/AV16*100)</f>
        <v>123.62682186234817</v>
      </c>
      <c r="AY16" s="89">
        <f>SUM(AW16/AT16*100)</f>
        <v>148.16023774866568</v>
      </c>
      <c r="AZ16" s="135">
        <v>1933</v>
      </c>
      <c r="BA16" s="135">
        <v>1518.3</v>
      </c>
      <c r="BB16" s="122">
        <v>2000</v>
      </c>
      <c r="BC16" s="122">
        <v>1600</v>
      </c>
      <c r="BD16" s="147">
        <v>1701.101</v>
      </c>
      <c r="BE16" s="81">
        <f>SUM(BD16/BC16*100)</f>
        <v>106.31881250000002</v>
      </c>
      <c r="BF16" s="89">
        <f>SUM(BD16/BA16*100)</f>
        <v>112.03984719752356</v>
      </c>
    </row>
    <row r="17" spans="1:58" s="27" customFormat="1" ht="15.75" customHeight="1" thickBot="1">
      <c r="A17" s="154" t="s">
        <v>40</v>
      </c>
      <c r="B17" s="155">
        <f t="shared" si="0"/>
        <v>4188</v>
      </c>
      <c r="C17" s="156">
        <f t="shared" si="0"/>
        <v>3245.4</v>
      </c>
      <c r="D17" s="156">
        <f t="shared" si="0"/>
        <v>3300</v>
      </c>
      <c r="E17" s="156">
        <f t="shared" si="0"/>
        <v>2200</v>
      </c>
      <c r="F17" s="156">
        <f t="shared" si="0"/>
        <v>1998.029</v>
      </c>
      <c r="G17" s="71">
        <f t="shared" si="1"/>
        <v>90.81949999999999</v>
      </c>
      <c r="H17" s="72">
        <f t="shared" si="2"/>
        <v>61.56495347260738</v>
      </c>
      <c r="I17" s="157">
        <v>4188</v>
      </c>
      <c r="J17" s="158">
        <v>3245.4</v>
      </c>
      <c r="K17" s="138">
        <v>3300</v>
      </c>
      <c r="L17" s="138">
        <v>2200</v>
      </c>
      <c r="M17" s="159">
        <v>1998.029</v>
      </c>
      <c r="N17" s="75">
        <f>SUM(M17/L17*100)</f>
        <v>90.81949999999999</v>
      </c>
      <c r="O17" s="160">
        <f>SUM(M17/J17*100)</f>
        <v>61.56495347260738</v>
      </c>
      <c r="P17" s="161">
        <f t="shared" si="3"/>
        <v>0</v>
      </c>
      <c r="Q17" s="161">
        <f t="shared" si="3"/>
        <v>0</v>
      </c>
      <c r="R17" s="140">
        <f t="shared" si="7"/>
        <v>0</v>
      </c>
      <c r="S17" s="162">
        <f>SUM(Z17+AH17+AO17+AV17+BC17)</f>
        <v>0</v>
      </c>
      <c r="T17" s="163"/>
      <c r="U17" s="162"/>
      <c r="V17" s="164"/>
      <c r="W17" s="128"/>
      <c r="X17" s="123"/>
      <c r="Y17" s="123"/>
      <c r="Z17" s="123"/>
      <c r="AA17" s="165"/>
      <c r="AB17" s="166"/>
      <c r="AC17" s="86"/>
      <c r="AD17" s="167" t="s">
        <v>40</v>
      </c>
      <c r="AE17" s="168"/>
      <c r="AF17" s="128"/>
      <c r="AG17" s="128"/>
      <c r="AH17" s="168"/>
      <c r="AI17" s="168"/>
      <c r="AJ17" s="81"/>
      <c r="AK17" s="98"/>
      <c r="AL17" s="128"/>
      <c r="AM17" s="153"/>
      <c r="AN17" s="128"/>
      <c r="AO17" s="128"/>
      <c r="AP17" s="168"/>
      <c r="AQ17" s="81"/>
      <c r="AR17" s="89"/>
      <c r="AS17" s="128"/>
      <c r="AT17" s="153"/>
      <c r="AU17" s="128"/>
      <c r="AV17" s="153"/>
      <c r="AW17" s="169"/>
      <c r="AX17" s="81"/>
      <c r="AY17" s="89"/>
      <c r="AZ17" s="135"/>
      <c r="BA17" s="135"/>
      <c r="BB17" s="128"/>
      <c r="BC17" s="128"/>
      <c r="BD17" s="128"/>
      <c r="BE17" s="81"/>
      <c r="BF17" s="89"/>
    </row>
    <row r="18" spans="1:58" s="27" customFormat="1" ht="15" customHeight="1">
      <c r="A18" s="47" t="s">
        <v>41</v>
      </c>
      <c r="B18" s="170"/>
      <c r="C18" s="171"/>
      <c r="D18" s="172"/>
      <c r="E18" s="173"/>
      <c r="F18" s="174"/>
      <c r="G18" s="376"/>
      <c r="H18" s="374">
        <f>SUM(F19/C19*100)</f>
        <v>0.014306151645207437</v>
      </c>
      <c r="I18" s="152"/>
      <c r="J18" s="152"/>
      <c r="K18" s="119"/>
      <c r="L18" s="119"/>
      <c r="M18" s="152"/>
      <c r="N18" s="355"/>
      <c r="O18" s="175"/>
      <c r="P18" s="176"/>
      <c r="Q18" s="177"/>
      <c r="R18" s="178"/>
      <c r="S18" s="179"/>
      <c r="T18" s="180"/>
      <c r="U18" s="164"/>
      <c r="V18" s="181"/>
      <c r="W18" s="135"/>
      <c r="X18" s="149"/>
      <c r="Y18" s="132"/>
      <c r="Z18" s="182"/>
      <c r="AA18" s="183"/>
      <c r="AB18" s="86"/>
      <c r="AC18" s="184"/>
      <c r="AD18" s="54" t="s">
        <v>41</v>
      </c>
      <c r="AE18" s="135"/>
      <c r="AF18" s="128"/>
      <c r="AG18" s="185"/>
      <c r="AH18" s="128"/>
      <c r="AI18" s="135"/>
      <c r="AJ18" s="368">
        <v>0</v>
      </c>
      <c r="AK18" s="368">
        <f>SUM(AI19/AF19*100)</f>
        <v>-23.333333333333332</v>
      </c>
      <c r="AL18" s="135"/>
      <c r="AM18" s="128"/>
      <c r="AN18" s="128"/>
      <c r="AO18" s="135"/>
      <c r="AP18" s="135"/>
      <c r="AQ18" s="368"/>
      <c r="AR18" s="368">
        <f>SUM(AP19/AM19*100)</f>
        <v>0</v>
      </c>
      <c r="AS18" s="153"/>
      <c r="AT18" s="185"/>
      <c r="AU18" s="128"/>
      <c r="AV18" s="135"/>
      <c r="AW18" s="135"/>
      <c r="AX18" s="368"/>
      <c r="AY18" s="368"/>
      <c r="AZ18" s="185"/>
      <c r="BA18" s="128"/>
      <c r="BB18" s="128"/>
      <c r="BC18" s="185"/>
      <c r="BD18" s="128"/>
      <c r="BE18" s="368"/>
      <c r="BF18" s="368">
        <f>SUM(BD19/BA19*100)</f>
        <v>0</v>
      </c>
    </row>
    <row r="19" spans="1:58" s="27" customFormat="1" ht="13.5" customHeight="1" thickBot="1">
      <c r="A19" s="47" t="s">
        <v>42</v>
      </c>
      <c r="B19" s="151">
        <f aca="true" t="shared" si="8" ref="B19:F25">SUM(I19+P19)</f>
        <v>72</v>
      </c>
      <c r="C19" s="186">
        <f t="shared" si="8"/>
        <v>69.9</v>
      </c>
      <c r="D19" s="187">
        <f t="shared" si="8"/>
        <v>0</v>
      </c>
      <c r="E19" s="186">
        <f t="shared" si="8"/>
        <v>0</v>
      </c>
      <c r="F19" s="188">
        <f t="shared" si="8"/>
        <v>0.01</v>
      </c>
      <c r="G19" s="377"/>
      <c r="H19" s="375"/>
      <c r="I19" s="152">
        <v>1</v>
      </c>
      <c r="J19" s="152">
        <v>0.4</v>
      </c>
      <c r="K19" s="119"/>
      <c r="L19" s="119"/>
      <c r="M19" s="189">
        <v>0.01</v>
      </c>
      <c r="N19" s="356"/>
      <c r="O19" s="190"/>
      <c r="P19" s="76">
        <f aca="true" t="shared" si="9" ref="P19:Q25">W19+AE19+AL19+AS19+AZ19</f>
        <v>71</v>
      </c>
      <c r="Q19" s="191">
        <f t="shared" si="9"/>
        <v>69.5</v>
      </c>
      <c r="R19" s="192"/>
      <c r="S19" s="193"/>
      <c r="T19" s="194"/>
      <c r="U19" s="77"/>
      <c r="V19" s="78">
        <f>SUM(T19/Q19*100)</f>
        <v>0</v>
      </c>
      <c r="W19" s="195">
        <v>51</v>
      </c>
      <c r="X19" s="196">
        <v>54</v>
      </c>
      <c r="Y19" s="197"/>
      <c r="Z19" s="198"/>
      <c r="AA19" s="199">
        <v>20.654</v>
      </c>
      <c r="AB19" s="85"/>
      <c r="AC19" s="200"/>
      <c r="AD19" s="54" t="s">
        <v>43</v>
      </c>
      <c r="AE19" s="195">
        <v>-1</v>
      </c>
      <c r="AF19" s="127">
        <v>-1.5</v>
      </c>
      <c r="AG19" s="201"/>
      <c r="AH19" s="127"/>
      <c r="AI19" s="202">
        <v>0.35</v>
      </c>
      <c r="AJ19" s="369"/>
      <c r="AK19" s="369"/>
      <c r="AL19" s="195">
        <v>20</v>
      </c>
      <c r="AM19" s="127">
        <v>16</v>
      </c>
      <c r="AN19" s="127"/>
      <c r="AO19" s="195"/>
      <c r="AP19" s="195"/>
      <c r="AQ19" s="369"/>
      <c r="AR19" s="369"/>
      <c r="AS19" s="134"/>
      <c r="AT19" s="201"/>
      <c r="AU19" s="127"/>
      <c r="AV19" s="195"/>
      <c r="AW19" s="195"/>
      <c r="AX19" s="369"/>
      <c r="AY19" s="369"/>
      <c r="AZ19" s="201">
        <v>1</v>
      </c>
      <c r="BA19" s="127">
        <v>1</v>
      </c>
      <c r="BB19" s="127"/>
      <c r="BC19" s="201"/>
      <c r="BD19" s="127"/>
      <c r="BE19" s="369"/>
      <c r="BF19" s="369"/>
    </row>
    <row r="20" spans="1:58" s="27" customFormat="1" ht="18" customHeight="1" thickBot="1">
      <c r="A20" s="101" t="s">
        <v>44</v>
      </c>
      <c r="B20" s="69">
        <f t="shared" si="8"/>
        <v>110828</v>
      </c>
      <c r="C20" s="70">
        <f t="shared" si="8"/>
        <v>70336.4</v>
      </c>
      <c r="D20" s="70">
        <f t="shared" si="8"/>
        <v>122279.6</v>
      </c>
      <c r="E20" s="70">
        <f t="shared" si="8"/>
        <v>95142.6</v>
      </c>
      <c r="F20" s="70">
        <f t="shared" si="8"/>
        <v>83713.397</v>
      </c>
      <c r="G20" s="71">
        <f aca="true" t="shared" si="10" ref="G20:G25">SUM(F20/E20*100)</f>
        <v>87.987291707395</v>
      </c>
      <c r="H20" s="72">
        <f aca="true" t="shared" si="11" ref="H20:H25">SUM(F20/C20*100)</f>
        <v>119.01859776730115</v>
      </c>
      <c r="I20" s="103">
        <f>SUM(I21+I27+I29+I30+I31+I32+I33)</f>
        <v>67275</v>
      </c>
      <c r="J20" s="103">
        <f>SUM(J21+J27+J29+J30+J31+J32+J33)</f>
        <v>41875.799999999996</v>
      </c>
      <c r="K20" s="103">
        <f>SUM(K21+K27+K29+K30+K31+K32+K33)</f>
        <v>87186</v>
      </c>
      <c r="L20" s="103">
        <f>SUM(L21+L27+L29+L30+L31+L32+L33)</f>
        <v>68046</v>
      </c>
      <c r="M20" s="103">
        <f>SUM(M21+M27+M29+M30+M31+M32+M33)</f>
        <v>60866.257999999994</v>
      </c>
      <c r="N20" s="75">
        <f aca="true" t="shared" si="12" ref="N20:N25">SUM(M20/L20*100)</f>
        <v>89.44869353084677</v>
      </c>
      <c r="O20" s="75">
        <f>SUM(M20/J20*100)</f>
        <v>145.34948108454046</v>
      </c>
      <c r="P20" s="76">
        <f t="shared" si="9"/>
        <v>43553</v>
      </c>
      <c r="Q20" s="76">
        <f t="shared" si="9"/>
        <v>28460.600000000002</v>
      </c>
      <c r="R20" s="203">
        <f>SUM(R21+R29+R30+R31+R33)</f>
        <v>35093.6</v>
      </c>
      <c r="S20" s="78">
        <f aca="true" t="shared" si="13" ref="S20:T25">SUM(Z20+AH20+AO20+AV20+BC20)</f>
        <v>27096.6</v>
      </c>
      <c r="T20" s="79">
        <f t="shared" si="13"/>
        <v>22847.139000000003</v>
      </c>
      <c r="U20" s="78">
        <f aca="true" t="shared" si="14" ref="U20:U25">SUM(T20/S20*100)</f>
        <v>84.31736454020063</v>
      </c>
      <c r="V20" s="77">
        <f>SUM(T20/Q20*100)</f>
        <v>80.27637857248267</v>
      </c>
      <c r="W20" s="194">
        <f>SUM(W21+W27+W29+W30+W31+W32+W33)</f>
        <v>23615</v>
      </c>
      <c r="X20" s="83">
        <f>SUM(X21+X27+X29+X30+X31+X32+X33)</f>
        <v>16262</v>
      </c>
      <c r="Y20" s="83">
        <f>SUM(Y21+Y27+Y29+Y30+Y31+Y32+Y33)</f>
        <v>16610</v>
      </c>
      <c r="Z20" s="83">
        <f>SUM(Z21+Z29+Z30+Z31+Z32+Z33)</f>
        <v>11995</v>
      </c>
      <c r="AA20" s="83">
        <f>SUM(AA21+AA29+AA30+AA31+AA32+AA33)</f>
        <v>7971.824</v>
      </c>
      <c r="AB20" s="85">
        <f aca="true" t="shared" si="15" ref="AB20:AB25">SUM(AA20/Z20*100)</f>
        <v>66.45955814922884</v>
      </c>
      <c r="AC20" s="166">
        <f>SUM(AA20/X20*100)</f>
        <v>49.02117820686262</v>
      </c>
      <c r="AD20" s="107" t="s">
        <v>44</v>
      </c>
      <c r="AE20" s="163">
        <f>SUM(AE21+AE29+AE30+AE31+AE32+AE33)</f>
        <v>9617</v>
      </c>
      <c r="AF20" s="163">
        <f>SUM(AF21+AF29+AF30+AF31+AF32+AF33)</f>
        <v>4269.4</v>
      </c>
      <c r="AG20" s="163">
        <f>SUM(AG21+AG29+AG31+AG33)</f>
        <v>4660</v>
      </c>
      <c r="AH20" s="163">
        <f>SUM(AH21+AH27+AH29+AH30+AH31+AH32+AH33)</f>
        <v>3200</v>
      </c>
      <c r="AI20" s="163">
        <f>SUM(AI21+AI29+AI30+AI31+AI32+AI33)</f>
        <v>5203.848</v>
      </c>
      <c r="AJ20" s="81">
        <f>SUM(AI20/AH20*100)</f>
        <v>162.62025</v>
      </c>
      <c r="AK20" s="98">
        <f aca="true" t="shared" si="16" ref="AK20:AK25">SUM(AI20/AF20*100)</f>
        <v>121.88710357427274</v>
      </c>
      <c r="AL20" s="81">
        <f>SUM(AL21+AL31+AL33)</f>
        <v>468</v>
      </c>
      <c r="AM20" s="81">
        <f>SUM(AM21+AM31+AM33)</f>
        <v>381.90000000000003</v>
      </c>
      <c r="AN20" s="81">
        <f>SUM(AN21+AN31+AN32+AN33)</f>
        <v>744</v>
      </c>
      <c r="AO20" s="81">
        <f>SUM(AO21+AO31+AO32+AO33)</f>
        <v>583</v>
      </c>
      <c r="AP20" s="99">
        <f>SUM(AP21+AP29+AP30+AP31+AP32+AP33)</f>
        <v>465.3910000000001</v>
      </c>
      <c r="AQ20" s="81">
        <f aca="true" t="shared" si="17" ref="AQ20:AQ25">SUM(AP20/AO20*100)</f>
        <v>79.8269296740995</v>
      </c>
      <c r="AR20" s="89">
        <f aca="true" t="shared" si="18" ref="AR20:AR25">SUM(AP20/AM20*100)</f>
        <v>121.86200576067034</v>
      </c>
      <c r="AS20" s="88">
        <f>SUM(AS23:AS33)</f>
        <v>7707</v>
      </c>
      <c r="AT20" s="88">
        <f>SUM(AT23:AT33)</f>
        <v>6159.7</v>
      </c>
      <c r="AU20" s="88">
        <f>SUM(AU23:AU33)</f>
        <v>10057.6</v>
      </c>
      <c r="AV20" s="88">
        <f>SUM(AV23:AV33)</f>
        <v>8803.6</v>
      </c>
      <c r="AW20" s="204">
        <f>SUM(AW23:AW33)</f>
        <v>8486.803000000002</v>
      </c>
      <c r="AX20" s="81">
        <f>SUM(AW20/AV20*100)</f>
        <v>96.40150620200828</v>
      </c>
      <c r="AY20" s="88">
        <f>SUM(AW20/AT20*100)</f>
        <v>137.77948601392927</v>
      </c>
      <c r="AZ20" s="89">
        <f>SUM(AZ23:AZ33)</f>
        <v>2146</v>
      </c>
      <c r="BA20" s="89">
        <f>SUM(BA23:BA33)</f>
        <v>1387.6</v>
      </c>
      <c r="BB20" s="205">
        <f>SUM(BB23:BB33)</f>
        <v>3100</v>
      </c>
      <c r="BC20" s="89">
        <f>SUM(BC23:BC33)</f>
        <v>2515</v>
      </c>
      <c r="BD20" s="206">
        <f>SUM(BD23:BD33)</f>
        <v>719.273</v>
      </c>
      <c r="BE20" s="81">
        <f>SUM(BD20/BC20*100)</f>
        <v>28.599324055666003</v>
      </c>
      <c r="BF20" s="89">
        <f>SUM(BD20/BA20*100)</f>
        <v>51.83575958489479</v>
      </c>
    </row>
    <row r="21" spans="1:58" s="27" customFormat="1" ht="18" customHeight="1" thickBot="1">
      <c r="A21" s="101" t="s">
        <v>45</v>
      </c>
      <c r="B21" s="69">
        <f t="shared" si="8"/>
        <v>57072</v>
      </c>
      <c r="C21" s="70">
        <f t="shared" si="8"/>
        <v>34668.3</v>
      </c>
      <c r="D21" s="70">
        <f t="shared" si="8"/>
        <v>56886</v>
      </c>
      <c r="E21" s="70">
        <f t="shared" si="8"/>
        <v>39892</v>
      </c>
      <c r="F21" s="70">
        <f t="shared" si="8"/>
        <v>27667.022</v>
      </c>
      <c r="G21" s="71">
        <f t="shared" si="10"/>
        <v>69.35481299508673</v>
      </c>
      <c r="H21" s="72">
        <f t="shared" si="11"/>
        <v>79.80495726643649</v>
      </c>
      <c r="I21" s="73">
        <f>SUM(I23:I25)</f>
        <v>33338</v>
      </c>
      <c r="J21" s="73">
        <f>SUM(J23:J25)</f>
        <v>20400.8</v>
      </c>
      <c r="K21" s="74">
        <f>SUM(K23:K25)</f>
        <v>33800</v>
      </c>
      <c r="L21" s="74">
        <f>SUM(L23:L25)</f>
        <v>23530</v>
      </c>
      <c r="M21" s="73">
        <f>SUM(M23:M25)</f>
        <v>18198.185</v>
      </c>
      <c r="N21" s="75">
        <f t="shared" si="12"/>
        <v>77.34035274118148</v>
      </c>
      <c r="O21" s="75">
        <f>SUM(M21/J21*100)</f>
        <v>89.20329104740992</v>
      </c>
      <c r="P21" s="76">
        <f t="shared" si="9"/>
        <v>23734</v>
      </c>
      <c r="Q21" s="76">
        <f t="shared" si="9"/>
        <v>14267.500000000002</v>
      </c>
      <c r="R21" s="104">
        <f>SUM(Y21+AG21+AN21+AU21+BB21)</f>
        <v>23086</v>
      </c>
      <c r="S21" s="78">
        <f t="shared" si="13"/>
        <v>16362</v>
      </c>
      <c r="T21" s="79">
        <f t="shared" si="13"/>
        <v>9468.837</v>
      </c>
      <c r="U21" s="78">
        <f t="shared" si="14"/>
        <v>57.87090209020902</v>
      </c>
      <c r="V21" s="104">
        <f>SUM(T21/Q21*100)</f>
        <v>66.36647625722796</v>
      </c>
      <c r="W21" s="89">
        <f>SUM(W24:W25)</f>
        <v>15856</v>
      </c>
      <c r="X21" s="106">
        <f>SUM(X24:X25)</f>
        <v>9049.2</v>
      </c>
      <c r="Y21" s="105">
        <f>SUM(Y24:Y25)</f>
        <v>15410</v>
      </c>
      <c r="Z21" s="105">
        <f>SUM(Z24:Z25)</f>
        <v>10995</v>
      </c>
      <c r="AA21" s="105">
        <f>SUM(AA24:AA25)</f>
        <v>5873.967</v>
      </c>
      <c r="AB21" s="85">
        <f t="shared" si="15"/>
        <v>53.42398362892224</v>
      </c>
      <c r="AC21" s="86">
        <f>SUM(AA21/X21*100)</f>
        <v>64.91145073597664</v>
      </c>
      <c r="AD21" s="107" t="s">
        <v>45</v>
      </c>
      <c r="AE21" s="89">
        <f>SUM(AE24:AE25)</f>
        <v>2471</v>
      </c>
      <c r="AF21" s="207">
        <f>SUM(AF24+AF25)</f>
        <v>1064.1</v>
      </c>
      <c r="AG21" s="89">
        <f>SUM(AG24:AG25)</f>
        <v>2960</v>
      </c>
      <c r="AH21" s="89">
        <f>SUM(AH23:AH25)</f>
        <v>2000</v>
      </c>
      <c r="AI21" s="89">
        <f>SUM(AI24:AI25)</f>
        <v>2105.5969999999998</v>
      </c>
      <c r="AJ21" s="81">
        <f>SUM(AI21/AH21*100)</f>
        <v>105.27985</v>
      </c>
      <c r="AK21" s="89">
        <f t="shared" si="16"/>
        <v>197.8758575321868</v>
      </c>
      <c r="AL21" s="89">
        <f>SUM(AL24:AL25)</f>
        <v>196</v>
      </c>
      <c r="AM21" s="207">
        <f>SUM(AM24:AM25)</f>
        <v>112.30000000000001</v>
      </c>
      <c r="AN21" s="89">
        <f>SUM(AN24:AN25)</f>
        <v>516</v>
      </c>
      <c r="AO21" s="89">
        <f>SUM(AO24:AO25)</f>
        <v>391</v>
      </c>
      <c r="AP21" s="99">
        <f>SUM(AP23:AP25)</f>
        <v>342.46000000000004</v>
      </c>
      <c r="AQ21" s="81">
        <f t="shared" si="17"/>
        <v>87.58567774936063</v>
      </c>
      <c r="AR21" s="89">
        <f t="shared" si="18"/>
        <v>304.95102404274263</v>
      </c>
      <c r="AS21" s="90">
        <f>SUM(AS23:AS25)</f>
        <v>3104</v>
      </c>
      <c r="AT21" s="90">
        <f>SUM(AT23:AT25)</f>
        <v>2693.3</v>
      </c>
      <c r="AU21" s="89">
        <f>SUM(AU24:AU25)</f>
        <v>2600</v>
      </c>
      <c r="AV21" s="112">
        <f>SUM(AV24:AV25)</f>
        <v>1961</v>
      </c>
      <c r="AW21" s="108">
        <f>SUM(AW23:AW25)</f>
        <v>427.54</v>
      </c>
      <c r="AX21" s="81">
        <f>SUM(AW21/AV21*100)</f>
        <v>21.802141764405917</v>
      </c>
      <c r="AY21" s="89">
        <f>SUM(AW21/AT21*100)</f>
        <v>15.874206363940147</v>
      </c>
      <c r="AZ21" s="208">
        <f>SUM(AZ23:AZ25)</f>
        <v>2107</v>
      </c>
      <c r="BA21" s="180">
        <f>SUM(BA23:BA25)</f>
        <v>1348.6</v>
      </c>
      <c r="BB21" s="89">
        <f>SUM(BB23:BB25)</f>
        <v>1600</v>
      </c>
      <c r="BC21" s="89">
        <f>SUM(BC23:BC25)</f>
        <v>1015</v>
      </c>
      <c r="BD21" s="108">
        <f>SUM(BD23:BD25)</f>
        <v>719.273</v>
      </c>
      <c r="BE21" s="81">
        <f>SUM(BD21/BC21*100)</f>
        <v>70.86433497536946</v>
      </c>
      <c r="BF21" s="89">
        <f>SUM(BD21/BA21*100)</f>
        <v>53.33479163577043</v>
      </c>
    </row>
    <row r="22" spans="1:58" s="27" customFormat="1" ht="10.5" customHeight="1" hidden="1">
      <c r="A22" s="47" t="s">
        <v>46</v>
      </c>
      <c r="B22" s="69">
        <f t="shared" si="8"/>
        <v>0</v>
      </c>
      <c r="C22" s="70">
        <f t="shared" si="8"/>
        <v>0</v>
      </c>
      <c r="D22" s="70">
        <f t="shared" si="8"/>
        <v>0</v>
      </c>
      <c r="E22" s="70">
        <f t="shared" si="8"/>
        <v>0</v>
      </c>
      <c r="F22" s="70">
        <f t="shared" si="8"/>
        <v>0</v>
      </c>
      <c r="G22" s="71" t="e">
        <f t="shared" si="10"/>
        <v>#DIV/0!</v>
      </c>
      <c r="H22" s="72" t="e">
        <f t="shared" si="11"/>
        <v>#DIV/0!</v>
      </c>
      <c r="I22" s="152"/>
      <c r="J22" s="152"/>
      <c r="K22" s="119"/>
      <c r="L22" s="119"/>
      <c r="M22" s="152"/>
      <c r="N22" s="75" t="e">
        <f t="shared" si="12"/>
        <v>#DIV/0!</v>
      </c>
      <c r="O22" s="75" t="e">
        <f>SUM(M22/J22*100)</f>
        <v>#DIV/0!</v>
      </c>
      <c r="P22" s="76">
        <f t="shared" si="9"/>
        <v>0</v>
      </c>
      <c r="Q22" s="76">
        <f t="shared" si="9"/>
        <v>0</v>
      </c>
      <c r="R22" s="203">
        <f>SUM(Y22+AG22+AN22+AU22+BB22)</f>
        <v>0</v>
      </c>
      <c r="S22" s="78">
        <f t="shared" si="13"/>
        <v>0</v>
      </c>
      <c r="T22" s="79">
        <f t="shared" si="13"/>
        <v>0</v>
      </c>
      <c r="U22" s="78" t="e">
        <f t="shared" si="14"/>
        <v>#DIV/0!</v>
      </c>
      <c r="V22" s="80" t="e">
        <f>SUM(T22/Q22*100)</f>
        <v>#DIV/0!</v>
      </c>
      <c r="W22" s="89"/>
      <c r="X22" s="209"/>
      <c r="Y22" s="105"/>
      <c r="Z22" s="105"/>
      <c r="AA22" s="106"/>
      <c r="AB22" s="85" t="e">
        <f t="shared" si="15"/>
        <v>#DIV/0!</v>
      </c>
      <c r="AC22" s="86" t="e">
        <f>SUM(AA22/X22*100)</f>
        <v>#DIV/0!</v>
      </c>
      <c r="AD22" s="54" t="s">
        <v>46</v>
      </c>
      <c r="AE22" s="89"/>
      <c r="AF22" s="90"/>
      <c r="AG22" s="89"/>
      <c r="AH22" s="89"/>
      <c r="AI22" s="89"/>
      <c r="AJ22" s="81" t="e">
        <f>SUM(AI22/AH22*100)</f>
        <v>#DIV/0!</v>
      </c>
      <c r="AK22" s="98" t="e">
        <f t="shared" si="16"/>
        <v>#DIV/0!</v>
      </c>
      <c r="AL22" s="89"/>
      <c r="AM22" s="207"/>
      <c r="AN22" s="89"/>
      <c r="AO22" s="89"/>
      <c r="AP22" s="81"/>
      <c r="AQ22" s="81" t="e">
        <f t="shared" si="17"/>
        <v>#DIV/0!</v>
      </c>
      <c r="AR22" s="89" t="e">
        <f t="shared" si="18"/>
        <v>#DIV/0!</v>
      </c>
      <c r="AS22" s="90"/>
      <c r="AT22" s="207"/>
      <c r="AU22" s="89"/>
      <c r="AV22" s="112"/>
      <c r="AW22" s="79"/>
      <c r="AX22" s="81" t="e">
        <f>SUM(AW22/AV22*100)</f>
        <v>#DIV/0!</v>
      </c>
      <c r="AY22" s="89" t="e">
        <f>SUM(AW22/AT22*100)</f>
        <v>#DIV/0!</v>
      </c>
      <c r="AZ22" s="208"/>
      <c r="BA22" s="180"/>
      <c r="BB22" s="89"/>
      <c r="BC22" s="89"/>
      <c r="BD22" s="89"/>
      <c r="BE22" s="81" t="e">
        <f>SUM(BD22/BC22*100)</f>
        <v>#DIV/0!</v>
      </c>
      <c r="BF22" s="89" t="e">
        <f>SUM(BD22/BA22*100)</f>
        <v>#DIV/0!</v>
      </c>
    </row>
    <row r="23" spans="1:58" s="100" customFormat="1" ht="15.75" customHeight="1" thickBot="1">
      <c r="A23" s="115" t="s">
        <v>47</v>
      </c>
      <c r="B23" s="151">
        <f t="shared" si="8"/>
        <v>229</v>
      </c>
      <c r="C23" s="118">
        <f t="shared" si="8"/>
        <v>36.1</v>
      </c>
      <c r="D23" s="118">
        <f t="shared" si="8"/>
        <v>0</v>
      </c>
      <c r="E23" s="118">
        <f t="shared" si="8"/>
        <v>0</v>
      </c>
      <c r="F23" s="118">
        <f t="shared" si="8"/>
        <v>1306.042</v>
      </c>
      <c r="G23" s="71"/>
      <c r="H23" s="72"/>
      <c r="I23" s="119">
        <v>229</v>
      </c>
      <c r="J23" s="119">
        <v>36.1</v>
      </c>
      <c r="K23" s="119"/>
      <c r="L23" s="119"/>
      <c r="M23" s="120">
        <v>1306.042</v>
      </c>
      <c r="N23" s="75"/>
      <c r="O23" s="210"/>
      <c r="P23" s="76">
        <f t="shared" si="9"/>
        <v>0</v>
      </c>
      <c r="Q23" s="76">
        <f t="shared" si="9"/>
        <v>0</v>
      </c>
      <c r="R23" s="203">
        <f>SUM(Y23+AG23+AN23+AU23+BB23)</f>
        <v>0</v>
      </c>
      <c r="S23" s="78">
        <f t="shared" si="13"/>
        <v>0</v>
      </c>
      <c r="T23" s="79">
        <f t="shared" si="13"/>
        <v>0</v>
      </c>
      <c r="U23" s="78"/>
      <c r="V23" s="80"/>
      <c r="W23" s="89"/>
      <c r="X23" s="209"/>
      <c r="Y23" s="124"/>
      <c r="Z23" s="105"/>
      <c r="AA23" s="106"/>
      <c r="AB23" s="85"/>
      <c r="AC23" s="86"/>
      <c r="AD23" s="126" t="s">
        <v>48</v>
      </c>
      <c r="AE23" s="122"/>
      <c r="AF23" s="128"/>
      <c r="AG23" s="122"/>
      <c r="AH23" s="122"/>
      <c r="AI23" s="122"/>
      <c r="AJ23" s="81">
        <v>0</v>
      </c>
      <c r="AK23" s="98"/>
      <c r="AL23" s="122"/>
      <c r="AM23" s="153"/>
      <c r="AN23" s="122"/>
      <c r="AO23" s="122"/>
      <c r="AP23" s="127"/>
      <c r="AQ23" s="81"/>
      <c r="AR23" s="89"/>
      <c r="AS23" s="128"/>
      <c r="AT23" s="153"/>
      <c r="AU23" s="122"/>
      <c r="AV23" s="133"/>
      <c r="AW23" s="134"/>
      <c r="AX23" s="81"/>
      <c r="AY23" s="89"/>
      <c r="AZ23" s="185"/>
      <c r="BA23" s="135"/>
      <c r="BB23" s="122"/>
      <c r="BC23" s="122"/>
      <c r="BD23" s="122"/>
      <c r="BE23" s="81"/>
      <c r="BF23" s="89"/>
    </row>
    <row r="24" spans="1:58" s="100" customFormat="1" ht="15.75" customHeight="1" thickBot="1">
      <c r="A24" s="136" t="s">
        <v>49</v>
      </c>
      <c r="B24" s="211">
        <f t="shared" si="8"/>
        <v>51916</v>
      </c>
      <c r="C24" s="212">
        <f t="shared" si="8"/>
        <v>31774.4</v>
      </c>
      <c r="D24" s="212">
        <f t="shared" si="8"/>
        <v>53350</v>
      </c>
      <c r="E24" s="212">
        <f t="shared" si="8"/>
        <v>37221</v>
      </c>
      <c r="F24" s="212">
        <f t="shared" si="8"/>
        <v>24528.824</v>
      </c>
      <c r="G24" s="71">
        <f t="shared" si="10"/>
        <v>65.9004970312458</v>
      </c>
      <c r="H24" s="72">
        <f t="shared" si="11"/>
        <v>77.19681252832468</v>
      </c>
      <c r="I24" s="138">
        <v>29220</v>
      </c>
      <c r="J24" s="138">
        <v>17694.9</v>
      </c>
      <c r="K24" s="138">
        <v>30900</v>
      </c>
      <c r="L24" s="138">
        <v>21430</v>
      </c>
      <c r="M24" s="213">
        <v>15404.904</v>
      </c>
      <c r="N24" s="75">
        <f t="shared" si="12"/>
        <v>71.88475968268783</v>
      </c>
      <c r="O24" s="214">
        <f>SUM(M24/J24*100)</f>
        <v>87.05844056762118</v>
      </c>
      <c r="P24" s="76">
        <f t="shared" si="9"/>
        <v>22696</v>
      </c>
      <c r="Q24" s="76">
        <f t="shared" si="9"/>
        <v>14079.500000000002</v>
      </c>
      <c r="R24" s="140">
        <f>SUM(Y24+AG24+AN24+AU24+BB24)</f>
        <v>22450</v>
      </c>
      <c r="S24" s="140">
        <f t="shared" si="13"/>
        <v>15791</v>
      </c>
      <c r="T24" s="169">
        <f t="shared" si="13"/>
        <v>9123.92</v>
      </c>
      <c r="U24" s="78">
        <f t="shared" si="14"/>
        <v>57.77924134000379</v>
      </c>
      <c r="V24" s="104">
        <f>SUM(T24/Q24*100)</f>
        <v>64.80286942007884</v>
      </c>
      <c r="W24" s="122">
        <v>14898</v>
      </c>
      <c r="X24" s="123">
        <v>8908.1</v>
      </c>
      <c r="Y24" s="123">
        <v>15150</v>
      </c>
      <c r="Z24" s="124">
        <v>10800</v>
      </c>
      <c r="AA24" s="125">
        <v>5595.098</v>
      </c>
      <c r="AB24" s="85">
        <f t="shared" si="15"/>
        <v>51.80646296296296</v>
      </c>
      <c r="AC24" s="215">
        <f>SUM(AA24/X24*100)</f>
        <v>62.80910631896812</v>
      </c>
      <c r="AD24" s="141" t="s">
        <v>49</v>
      </c>
      <c r="AE24" s="122">
        <v>2405</v>
      </c>
      <c r="AF24" s="122">
        <v>1027.6</v>
      </c>
      <c r="AG24" s="122">
        <v>2600</v>
      </c>
      <c r="AH24" s="122">
        <v>1640</v>
      </c>
      <c r="AI24" s="147">
        <v>2047.349</v>
      </c>
      <c r="AJ24" s="81">
        <f>SUM(AI24/AH24*100)</f>
        <v>124.83835365853658</v>
      </c>
      <c r="AK24" s="89">
        <f t="shared" si="16"/>
        <v>199.23598676527834</v>
      </c>
      <c r="AL24" s="122">
        <v>182</v>
      </c>
      <c r="AM24" s="133">
        <v>101.9</v>
      </c>
      <c r="AN24" s="122">
        <v>500</v>
      </c>
      <c r="AO24" s="122">
        <v>375</v>
      </c>
      <c r="AP24" s="147">
        <v>334.66</v>
      </c>
      <c r="AQ24" s="81">
        <f t="shared" si="17"/>
        <v>89.24266666666666</v>
      </c>
      <c r="AR24" s="89">
        <f t="shared" si="18"/>
        <v>328.4200196270854</v>
      </c>
      <c r="AS24" s="122">
        <v>3104</v>
      </c>
      <c r="AT24" s="133">
        <v>2693.3</v>
      </c>
      <c r="AU24" s="216">
        <v>2600</v>
      </c>
      <c r="AV24" s="122">
        <v>1961</v>
      </c>
      <c r="AW24" s="217">
        <v>427.54</v>
      </c>
      <c r="AX24" s="81">
        <f>SUM(AW24/AV24*100)</f>
        <v>21.802141764405917</v>
      </c>
      <c r="AY24" s="89">
        <f>SUM(AW24/AT24*100)</f>
        <v>15.874206363940147</v>
      </c>
      <c r="AZ24" s="218">
        <v>2107</v>
      </c>
      <c r="BA24" s="216">
        <v>1348.6</v>
      </c>
      <c r="BB24" s="122">
        <v>1600</v>
      </c>
      <c r="BC24" s="122">
        <v>1015</v>
      </c>
      <c r="BD24" s="147">
        <v>719.273</v>
      </c>
      <c r="BE24" s="81">
        <f>SUM(BD24/BC24*100)</f>
        <v>70.86433497536946</v>
      </c>
      <c r="BF24" s="89">
        <f>SUM(BD24/BA24*100)</f>
        <v>53.33479163577043</v>
      </c>
    </row>
    <row r="25" spans="1:58" s="100" customFormat="1" ht="18.75" customHeight="1" thickBot="1">
      <c r="A25" s="136" t="s">
        <v>50</v>
      </c>
      <c r="B25" s="155">
        <f t="shared" si="8"/>
        <v>4927</v>
      </c>
      <c r="C25" s="155">
        <f t="shared" si="8"/>
        <v>2857.8</v>
      </c>
      <c r="D25" s="156">
        <f t="shared" si="8"/>
        <v>3536</v>
      </c>
      <c r="E25" s="156">
        <f t="shared" si="8"/>
        <v>2671</v>
      </c>
      <c r="F25" s="156">
        <f t="shared" si="8"/>
        <v>1832.156</v>
      </c>
      <c r="G25" s="71">
        <f t="shared" si="10"/>
        <v>68.59438412579559</v>
      </c>
      <c r="H25" s="72">
        <f t="shared" si="11"/>
        <v>64.11071453565678</v>
      </c>
      <c r="I25" s="138">
        <v>3889</v>
      </c>
      <c r="J25" s="138">
        <v>2669.8</v>
      </c>
      <c r="K25" s="138">
        <f>2400+500</f>
        <v>2900</v>
      </c>
      <c r="L25" s="138">
        <v>2100</v>
      </c>
      <c r="M25" s="213">
        <v>1487.239</v>
      </c>
      <c r="N25" s="75">
        <f t="shared" si="12"/>
        <v>70.82090476190477</v>
      </c>
      <c r="O25" s="219">
        <f>SUM(M25/J25*100)</f>
        <v>55.70600794066971</v>
      </c>
      <c r="P25" s="161">
        <f t="shared" si="9"/>
        <v>1038</v>
      </c>
      <c r="Q25" s="161">
        <f t="shared" si="9"/>
        <v>188</v>
      </c>
      <c r="R25" s="140">
        <f>SUM(Y25+AG25+AN25+AU25+BB25)</f>
        <v>636</v>
      </c>
      <c r="S25" s="140">
        <f t="shared" si="13"/>
        <v>571</v>
      </c>
      <c r="T25" s="122">
        <f t="shared" si="13"/>
        <v>344.91700000000003</v>
      </c>
      <c r="U25" s="162">
        <f t="shared" si="14"/>
        <v>60.405779334500885</v>
      </c>
      <c r="V25" s="220">
        <f>SUM(T25/Q25*100)</f>
        <v>183.46648936170214</v>
      </c>
      <c r="W25" s="221">
        <v>958</v>
      </c>
      <c r="X25" s="149">
        <v>141.1</v>
      </c>
      <c r="Y25" s="130">
        <v>260</v>
      </c>
      <c r="Z25" s="222">
        <v>195</v>
      </c>
      <c r="AA25" s="223">
        <v>278.869</v>
      </c>
      <c r="AB25" s="85">
        <f t="shared" si="15"/>
        <v>143.0097435897436</v>
      </c>
      <c r="AC25" s="215">
        <f>SUM(AA25/X25*100)</f>
        <v>197.63926293408934</v>
      </c>
      <c r="AD25" s="141" t="s">
        <v>50</v>
      </c>
      <c r="AE25" s="168">
        <v>66</v>
      </c>
      <c r="AF25" s="168">
        <v>36.5</v>
      </c>
      <c r="AG25" s="169">
        <v>360</v>
      </c>
      <c r="AH25" s="169">
        <v>360</v>
      </c>
      <c r="AI25" s="224">
        <v>58.248</v>
      </c>
      <c r="AJ25" s="81">
        <v>0</v>
      </c>
      <c r="AK25" s="89">
        <f t="shared" si="16"/>
        <v>159.5835616438356</v>
      </c>
      <c r="AL25" s="168">
        <v>14</v>
      </c>
      <c r="AM25" s="225">
        <v>10.4</v>
      </c>
      <c r="AN25" s="168">
        <v>16</v>
      </c>
      <c r="AO25" s="168">
        <v>16</v>
      </c>
      <c r="AP25" s="224">
        <v>7.8</v>
      </c>
      <c r="AQ25" s="81">
        <f t="shared" si="17"/>
        <v>48.75</v>
      </c>
      <c r="AR25" s="89">
        <f t="shared" si="18"/>
        <v>75</v>
      </c>
      <c r="AS25" s="168"/>
      <c r="AT25" s="169"/>
      <c r="AU25" s="225"/>
      <c r="AV25" s="168"/>
      <c r="AW25" s="127"/>
      <c r="AX25" s="81"/>
      <c r="AY25" s="89"/>
      <c r="AZ25" s="169"/>
      <c r="BA25" s="169"/>
      <c r="BB25" s="169"/>
      <c r="BC25" s="221"/>
      <c r="BD25" s="168"/>
      <c r="BE25" s="81"/>
      <c r="BF25" s="89"/>
    </row>
    <row r="26" spans="1:58" s="27" customFormat="1" ht="18" customHeight="1">
      <c r="A26" s="47" t="s">
        <v>51</v>
      </c>
      <c r="B26" s="226"/>
      <c r="C26" s="173"/>
      <c r="D26" s="172"/>
      <c r="E26" s="173"/>
      <c r="F26" s="174"/>
      <c r="G26" s="370">
        <f>SUM(F27/E27*100)</f>
        <v>107.83236666666667</v>
      </c>
      <c r="H26" s="374">
        <f>SUM(F27/C27*100)</f>
        <v>452.6967534284915</v>
      </c>
      <c r="I26" s="227"/>
      <c r="J26" s="227"/>
      <c r="K26" s="228"/>
      <c r="L26" s="228"/>
      <c r="M26" s="227"/>
      <c r="N26" s="355">
        <f>SUM(M27/L27*100)</f>
        <v>107.83236666666667</v>
      </c>
      <c r="O26" s="229"/>
      <c r="P26" s="176"/>
      <c r="Q26" s="177"/>
      <c r="R26" s="230"/>
      <c r="S26" s="179"/>
      <c r="T26" s="90"/>
      <c r="U26" s="164"/>
      <c r="V26" s="181"/>
      <c r="W26" s="180"/>
      <c r="X26" s="92"/>
      <c r="Y26" s="132"/>
      <c r="Z26" s="231"/>
      <c r="AA26" s="232"/>
      <c r="AB26" s="86"/>
      <c r="AC26" s="378"/>
      <c r="AD26" s="54" t="s">
        <v>51</v>
      </c>
      <c r="AE26" s="135"/>
      <c r="AF26" s="135"/>
      <c r="AG26" s="128"/>
      <c r="AH26" s="135"/>
      <c r="AI26" s="135"/>
      <c r="AJ26" s="368">
        <v>0</v>
      </c>
      <c r="AK26" s="368"/>
      <c r="AL26" s="135"/>
      <c r="AM26" s="135"/>
      <c r="AN26" s="128"/>
      <c r="AO26" s="135"/>
      <c r="AP26" s="135"/>
      <c r="AQ26" s="368"/>
      <c r="AR26" s="368"/>
      <c r="AS26" s="153"/>
      <c r="AT26" s="185"/>
      <c r="AU26" s="135"/>
      <c r="AV26" s="128"/>
      <c r="AW26" s="168"/>
      <c r="AX26" s="368"/>
      <c r="AY26" s="368"/>
      <c r="AZ26" s="128"/>
      <c r="BA26" s="185"/>
      <c r="BB26" s="128"/>
      <c r="BC26" s="185"/>
      <c r="BD26" s="128"/>
      <c r="BE26" s="368"/>
      <c r="BF26" s="368"/>
    </row>
    <row r="27" spans="1:58" s="27" customFormat="1" ht="15.75" customHeight="1" thickBot="1">
      <c r="A27" s="47" t="s">
        <v>52</v>
      </c>
      <c r="B27" s="233">
        <f>SUM(I27+P27)</f>
        <v>2255</v>
      </c>
      <c r="C27" s="234">
        <f>SUM(J27+Q27)</f>
        <v>1429.2</v>
      </c>
      <c r="D27" s="235">
        <f>SUM(K27+R27)</f>
        <v>6400</v>
      </c>
      <c r="E27" s="234">
        <f>SUM(L27+S27)</f>
        <v>6000</v>
      </c>
      <c r="F27" s="236">
        <f>SUM(M27+T27)</f>
        <v>6469.942</v>
      </c>
      <c r="G27" s="371"/>
      <c r="H27" s="375"/>
      <c r="I27" s="152">
        <v>2255</v>
      </c>
      <c r="J27" s="152">
        <v>1429.2</v>
      </c>
      <c r="K27" s="119">
        <f>1400+5000</f>
        <v>6400</v>
      </c>
      <c r="L27" s="119">
        <f>1000+5000</f>
        <v>6000</v>
      </c>
      <c r="M27" s="189">
        <v>6469.942</v>
      </c>
      <c r="N27" s="356"/>
      <c r="O27" s="237">
        <f>SUM(M27/J27*100)</f>
        <v>452.6967534284915</v>
      </c>
      <c r="P27" s="161">
        <f>W27+AE27+AL27+AS27+AZ27</f>
        <v>0</v>
      </c>
      <c r="Q27" s="238">
        <f>X27+AF27+AM27+AT27+BA27</f>
        <v>0</v>
      </c>
      <c r="R27" s="230">
        <f>SUM(Y27+AG27+AN27+AU27+BB27)</f>
        <v>0</v>
      </c>
      <c r="S27" s="193"/>
      <c r="T27" s="81"/>
      <c r="U27" s="203"/>
      <c r="V27" s="78"/>
      <c r="W27" s="98"/>
      <c r="X27" s="239"/>
      <c r="Y27" s="240"/>
      <c r="Z27" s="241"/>
      <c r="AA27" s="242"/>
      <c r="AB27" s="166"/>
      <c r="AC27" s="379"/>
      <c r="AD27" s="54" t="s">
        <v>52</v>
      </c>
      <c r="AE27" s="221"/>
      <c r="AF27" s="221"/>
      <c r="AG27" s="168"/>
      <c r="AH27" s="221"/>
      <c r="AI27" s="221"/>
      <c r="AJ27" s="369"/>
      <c r="AK27" s="369"/>
      <c r="AL27" s="221"/>
      <c r="AM27" s="221"/>
      <c r="AN27" s="168"/>
      <c r="AO27" s="221"/>
      <c r="AP27" s="221"/>
      <c r="AQ27" s="369"/>
      <c r="AR27" s="369"/>
      <c r="AS27" s="169"/>
      <c r="AT27" s="225"/>
      <c r="AU27" s="221"/>
      <c r="AV27" s="168"/>
      <c r="AW27" s="168"/>
      <c r="AX27" s="369"/>
      <c r="AY27" s="369"/>
      <c r="AZ27" s="168"/>
      <c r="BA27" s="225"/>
      <c r="BB27" s="168"/>
      <c r="BC27" s="225"/>
      <c r="BD27" s="168"/>
      <c r="BE27" s="369"/>
      <c r="BF27" s="369"/>
    </row>
    <row r="28" spans="1:58" s="100" customFormat="1" ht="15.75" customHeight="1" thickBot="1">
      <c r="A28" s="243" t="s">
        <v>53</v>
      </c>
      <c r="B28" s="226"/>
      <c r="C28" s="173"/>
      <c r="D28" s="173"/>
      <c r="E28" s="244"/>
      <c r="F28" s="173"/>
      <c r="G28" s="370">
        <f>SUM(F29/E29*100)</f>
        <v>111.42900432900433</v>
      </c>
      <c r="H28" s="374">
        <f>SUM(F29/C29*100)</f>
        <v>57.74991586583405</v>
      </c>
      <c r="I28" s="228"/>
      <c r="J28" s="245"/>
      <c r="K28" s="246"/>
      <c r="L28" s="245"/>
      <c r="M28" s="228"/>
      <c r="N28" s="380">
        <f>SUM(M29/L29*100)</f>
        <v>111.42900432900433</v>
      </c>
      <c r="O28" s="247"/>
      <c r="P28" s="248"/>
      <c r="Q28" s="177"/>
      <c r="R28" s="178"/>
      <c r="S28" s="80"/>
      <c r="T28" s="180"/>
      <c r="U28" s="164"/>
      <c r="V28" s="164"/>
      <c r="W28" s="180"/>
      <c r="X28" s="92"/>
      <c r="Y28" s="92"/>
      <c r="Z28" s="209"/>
      <c r="AA28" s="232"/>
      <c r="AB28" s="86"/>
      <c r="AC28" s="215"/>
      <c r="AD28" s="249" t="s">
        <v>54</v>
      </c>
      <c r="AE28" s="135"/>
      <c r="AF28" s="128"/>
      <c r="AG28" s="128"/>
      <c r="AH28" s="135"/>
      <c r="AI28" s="135"/>
      <c r="AJ28" s="368">
        <f>SUM(AI29/AH29*100)</f>
        <v>28.633333333333333</v>
      </c>
      <c r="AK28" s="368">
        <f>SUM(AI29/AF29*100)</f>
        <v>93.36956521739131</v>
      </c>
      <c r="AL28" s="135"/>
      <c r="AM28" s="135"/>
      <c r="AN28" s="128"/>
      <c r="AO28" s="135"/>
      <c r="AP28" s="135"/>
      <c r="AQ28" s="368"/>
      <c r="AR28" s="368"/>
      <c r="AS28" s="185"/>
      <c r="AT28" s="128"/>
      <c r="AU28" s="185"/>
      <c r="AV28" s="128"/>
      <c r="AW28" s="128"/>
      <c r="AX28" s="368"/>
      <c r="AY28" s="368">
        <f>SUM(AW29/AT29*100)</f>
        <v>0</v>
      </c>
      <c r="AZ28" s="128"/>
      <c r="BA28" s="185"/>
      <c r="BB28" s="128"/>
      <c r="BC28" s="135"/>
      <c r="BD28" s="128"/>
      <c r="BE28" s="368"/>
      <c r="BF28" s="368"/>
    </row>
    <row r="29" spans="1:58" s="100" customFormat="1" ht="15.75" customHeight="1" thickBot="1">
      <c r="A29" s="250" t="s">
        <v>55</v>
      </c>
      <c r="B29" s="251">
        <f aca="true" t="shared" si="19" ref="B29:F33">SUM(I29+P29)</f>
        <v>3795</v>
      </c>
      <c r="C29" s="186">
        <f t="shared" si="19"/>
        <v>2674.3</v>
      </c>
      <c r="D29" s="186">
        <f t="shared" si="19"/>
        <v>1586</v>
      </c>
      <c r="E29" s="118">
        <f t="shared" si="19"/>
        <v>1386</v>
      </c>
      <c r="F29" s="186">
        <f t="shared" si="19"/>
        <v>1544.406</v>
      </c>
      <c r="G29" s="371"/>
      <c r="H29" s="375"/>
      <c r="I29" s="252">
        <v>3749</v>
      </c>
      <c r="J29" s="61">
        <v>2422.3</v>
      </c>
      <c r="K29" s="67">
        <v>1386</v>
      </c>
      <c r="L29" s="61">
        <v>1386</v>
      </c>
      <c r="M29" s="253">
        <v>1544.406</v>
      </c>
      <c r="N29" s="381"/>
      <c r="O29" s="254">
        <f>SUM(M29/J29*100)</f>
        <v>63.757833464063076</v>
      </c>
      <c r="P29" s="255">
        <f aca="true" t="shared" si="20" ref="P29:Q33">W29+AE29+AL29+AS29+AZ29</f>
        <v>46</v>
      </c>
      <c r="Q29" s="191">
        <f t="shared" si="20"/>
        <v>252</v>
      </c>
      <c r="R29" s="192">
        <f>SUM(Y29+AG29+BB29)</f>
        <v>200</v>
      </c>
      <c r="S29" s="193"/>
      <c r="T29" s="194"/>
      <c r="U29" s="77"/>
      <c r="V29" s="77">
        <f>SUM(T29/Q29*100)</f>
        <v>0</v>
      </c>
      <c r="W29" s="194"/>
      <c r="X29" s="96"/>
      <c r="Y29" s="196"/>
      <c r="Z29" s="83"/>
      <c r="AA29" s="256"/>
      <c r="AB29" s="85"/>
      <c r="AC29" s="215"/>
      <c r="AD29" s="257" t="s">
        <v>55</v>
      </c>
      <c r="AE29" s="195">
        <v>46</v>
      </c>
      <c r="AF29" s="127">
        <v>46</v>
      </c>
      <c r="AG29" s="127">
        <v>200</v>
      </c>
      <c r="AH29" s="195">
        <v>150</v>
      </c>
      <c r="AI29" s="202">
        <v>42.95</v>
      </c>
      <c r="AJ29" s="369"/>
      <c r="AK29" s="369"/>
      <c r="AL29" s="195"/>
      <c r="AM29" s="195"/>
      <c r="AN29" s="127"/>
      <c r="AO29" s="195"/>
      <c r="AP29" s="195"/>
      <c r="AQ29" s="369"/>
      <c r="AR29" s="369"/>
      <c r="AS29" s="201"/>
      <c r="AT29" s="127">
        <v>206</v>
      </c>
      <c r="AU29" s="201"/>
      <c r="AV29" s="127"/>
      <c r="AW29" s="127"/>
      <c r="AX29" s="369"/>
      <c r="AY29" s="369"/>
      <c r="AZ29" s="127"/>
      <c r="BA29" s="201"/>
      <c r="BB29" s="127"/>
      <c r="BC29" s="195"/>
      <c r="BD29" s="127"/>
      <c r="BE29" s="369"/>
      <c r="BF29" s="369"/>
    </row>
    <row r="30" spans="1:58" s="27" customFormat="1" ht="15.75" customHeight="1" thickBot="1">
      <c r="A30" s="58" t="s">
        <v>56</v>
      </c>
      <c r="B30" s="258">
        <f t="shared" si="19"/>
        <v>10348</v>
      </c>
      <c r="C30" s="118">
        <f t="shared" si="19"/>
        <v>9733.2</v>
      </c>
      <c r="D30" s="118">
        <f t="shared" si="19"/>
        <v>4200</v>
      </c>
      <c r="E30" s="118">
        <f t="shared" si="19"/>
        <v>3400</v>
      </c>
      <c r="F30" s="118">
        <f t="shared" si="19"/>
        <v>1110.62</v>
      </c>
      <c r="G30" s="71">
        <f>SUM(F30/E30*100)</f>
        <v>32.66529411764705</v>
      </c>
      <c r="H30" s="72">
        <f>SUM(F30/C30*100)</f>
        <v>11.410635762133726</v>
      </c>
      <c r="I30" s="59">
        <v>3537</v>
      </c>
      <c r="J30" s="59">
        <v>3243.4</v>
      </c>
      <c r="K30" s="252">
        <v>2700</v>
      </c>
      <c r="L30" s="252">
        <v>1900</v>
      </c>
      <c r="M30" s="259">
        <v>1110.62</v>
      </c>
      <c r="N30" s="75">
        <f>SUM(M30/L30*100)</f>
        <v>58.45368421052631</v>
      </c>
      <c r="O30" s="210">
        <f>SUM(M30/J30*100)</f>
        <v>34.2424616143553</v>
      </c>
      <c r="P30" s="76">
        <f t="shared" si="20"/>
        <v>6811</v>
      </c>
      <c r="Q30" s="76">
        <f t="shared" si="20"/>
        <v>6489.8</v>
      </c>
      <c r="R30" s="260">
        <f>SUM(Y30+AG30+AN30+AU30+BB30)</f>
        <v>1500</v>
      </c>
      <c r="S30" s="142">
        <f>SUM(Z30+AH30+AO30+AV30+BC30)</f>
        <v>1500</v>
      </c>
      <c r="T30" s="134"/>
      <c r="U30" s="78">
        <f>SUM(T30/S30*100)</f>
        <v>0</v>
      </c>
      <c r="V30" s="220">
        <f>SUM(T30/Q30*100)</f>
        <v>0</v>
      </c>
      <c r="W30" s="194">
        <v>5780</v>
      </c>
      <c r="X30" s="239">
        <v>5664.8</v>
      </c>
      <c r="Y30" s="261"/>
      <c r="Z30" s="83"/>
      <c r="AA30" s="256"/>
      <c r="AB30" s="85"/>
      <c r="AC30" s="215">
        <f>SUM(AA30/X30*100)</f>
        <v>0</v>
      </c>
      <c r="AD30" s="262" t="s">
        <v>56</v>
      </c>
      <c r="AE30" s="127"/>
      <c r="AF30" s="201"/>
      <c r="AG30" s="127"/>
      <c r="AH30" s="127"/>
      <c r="AI30" s="127"/>
      <c r="AJ30" s="81">
        <v>0</v>
      </c>
      <c r="AK30" s="98"/>
      <c r="AL30" s="195"/>
      <c r="AM30" s="168"/>
      <c r="AN30" s="134"/>
      <c r="AO30" s="195"/>
      <c r="AP30" s="195"/>
      <c r="AQ30" s="81"/>
      <c r="AR30" s="89"/>
      <c r="AS30" s="127">
        <v>1031</v>
      </c>
      <c r="AT30" s="134">
        <v>825</v>
      </c>
      <c r="AU30" s="134">
        <f>700-700</f>
        <v>0</v>
      </c>
      <c r="AV30" s="201">
        <f>528-528</f>
        <v>0</v>
      </c>
      <c r="AW30" s="128"/>
      <c r="AX30" s="81"/>
      <c r="AY30" s="89">
        <f>SUM(AW30/AT30*100)</f>
        <v>0</v>
      </c>
      <c r="AZ30" s="169"/>
      <c r="BA30" s="169"/>
      <c r="BB30" s="134">
        <v>1500</v>
      </c>
      <c r="BC30" s="195">
        <v>1500</v>
      </c>
      <c r="BD30" s="127"/>
      <c r="BE30" s="81">
        <f>SUM(BD30/BC30*100)</f>
        <v>0</v>
      </c>
      <c r="BF30" s="89"/>
    </row>
    <row r="31" spans="1:58" s="27" customFormat="1" ht="16.5" customHeight="1" thickBot="1">
      <c r="A31" s="47" t="s">
        <v>57</v>
      </c>
      <c r="B31" s="258">
        <f t="shared" si="19"/>
        <v>24477</v>
      </c>
      <c r="C31" s="118">
        <f t="shared" si="19"/>
        <v>13156.8</v>
      </c>
      <c r="D31" s="118">
        <f t="shared" si="19"/>
        <v>47107.6</v>
      </c>
      <c r="E31" s="118">
        <f t="shared" si="19"/>
        <v>39706.6</v>
      </c>
      <c r="F31" s="118">
        <f t="shared" si="19"/>
        <v>41923.405</v>
      </c>
      <c r="G31" s="71">
        <f>SUM(F31/E31*100)</f>
        <v>105.58296353754793</v>
      </c>
      <c r="H31" s="72">
        <f>SUM(F31/C31*100)</f>
        <v>318.64438921318254</v>
      </c>
      <c r="I31" s="158">
        <v>17896</v>
      </c>
      <c r="J31" s="158">
        <v>8442.5</v>
      </c>
      <c r="K31" s="138">
        <f>26000+2000+10000</f>
        <v>38000</v>
      </c>
      <c r="L31" s="138">
        <f>21700+10000</f>
        <v>31700</v>
      </c>
      <c r="M31" s="263">
        <v>30411.703</v>
      </c>
      <c r="N31" s="75">
        <f>SUM(M31/L31*100)</f>
        <v>95.93597160883282</v>
      </c>
      <c r="O31" s="210">
        <f>SUM(M31/J31*100)</f>
        <v>360.22153390583355</v>
      </c>
      <c r="P31" s="76">
        <f t="shared" si="20"/>
        <v>6581</v>
      </c>
      <c r="Q31" s="76">
        <f t="shared" si="20"/>
        <v>4714.3</v>
      </c>
      <c r="R31" s="121">
        <f>SUM(Y31+AG31+AN31+AU31+BB31)</f>
        <v>9107.6</v>
      </c>
      <c r="S31" s="142">
        <f>SUM(Z31+AH31+AO31+AV31+BC31)</f>
        <v>8006.6</v>
      </c>
      <c r="T31" s="134">
        <f>SUM(AA31+AI31+AP31+AW31+BD31)</f>
        <v>11511.702</v>
      </c>
      <c r="U31" s="78">
        <f>SUM(T31/S31*100)</f>
        <v>143.77765843179375</v>
      </c>
      <c r="V31" s="104">
        <f>SUM(T31/Q31*100)</f>
        <v>244.1868782215811</v>
      </c>
      <c r="W31" s="113">
        <v>1021</v>
      </c>
      <c r="X31" s="92">
        <v>848.4</v>
      </c>
      <c r="Y31" s="124"/>
      <c r="Z31" s="105"/>
      <c r="AA31" s="216">
        <v>1067.282</v>
      </c>
      <c r="AB31" s="85"/>
      <c r="AC31" s="215">
        <f>SUM(AA31/X31*100)</f>
        <v>125.79938708156529</v>
      </c>
      <c r="AD31" s="34" t="s">
        <v>57</v>
      </c>
      <c r="AE31" s="122">
        <v>1885</v>
      </c>
      <c r="AF31" s="225">
        <v>1307.4</v>
      </c>
      <c r="AG31" s="122">
        <v>1500</v>
      </c>
      <c r="AH31" s="122">
        <v>1050</v>
      </c>
      <c r="AI31" s="147">
        <v>2532.231</v>
      </c>
      <c r="AJ31" s="81">
        <f>SUM(AI31/AH31*100)</f>
        <v>241.16485714285716</v>
      </c>
      <c r="AK31" s="89">
        <f>SUM(AI31/AF31*100)</f>
        <v>193.68448829738412</v>
      </c>
      <c r="AL31" s="216">
        <v>271</v>
      </c>
      <c r="AM31" s="128">
        <v>268.3</v>
      </c>
      <c r="AN31" s="133">
        <v>150</v>
      </c>
      <c r="AO31" s="216">
        <v>114</v>
      </c>
      <c r="AP31" s="202">
        <v>53.341</v>
      </c>
      <c r="AQ31" s="81">
        <f>SUM(AP31/AO31*100)</f>
        <v>46.790350877192985</v>
      </c>
      <c r="AR31" s="89">
        <f>SUM(AP31/AM31*100)</f>
        <v>19.881103242638837</v>
      </c>
      <c r="AS31" s="168">
        <v>3404</v>
      </c>
      <c r="AT31" s="169">
        <v>2290.2</v>
      </c>
      <c r="AU31" s="217">
        <f>2500+2364+2593.6</f>
        <v>7457.6</v>
      </c>
      <c r="AV31" s="264">
        <f>4249+2593.6</f>
        <v>6842.6</v>
      </c>
      <c r="AW31" s="147">
        <v>7858.848</v>
      </c>
      <c r="AX31" s="81">
        <f>SUM(AW31/AV31*100)</f>
        <v>114.85178148656942</v>
      </c>
      <c r="AY31" s="89">
        <f>SUM(AW31/AT31*100)</f>
        <v>343.15116583704486</v>
      </c>
      <c r="AZ31" s="133"/>
      <c r="BA31" s="133"/>
      <c r="BB31" s="133"/>
      <c r="BC31" s="216"/>
      <c r="BD31" s="122"/>
      <c r="BE31" s="81"/>
      <c r="BF31" s="89"/>
    </row>
    <row r="32" spans="1:58" s="27" customFormat="1" ht="15" customHeight="1" thickBot="1">
      <c r="A32" s="154" t="s">
        <v>58</v>
      </c>
      <c r="B32" s="258">
        <f t="shared" si="19"/>
        <v>4600</v>
      </c>
      <c r="C32" s="118">
        <f t="shared" si="19"/>
        <v>3172.5</v>
      </c>
      <c r="D32" s="118">
        <f t="shared" si="19"/>
        <v>4900</v>
      </c>
      <c r="E32" s="118">
        <f t="shared" si="19"/>
        <v>3608</v>
      </c>
      <c r="F32" s="118">
        <f t="shared" si="19"/>
        <v>2585.101</v>
      </c>
      <c r="G32" s="71">
        <f>SUM(F32/E32*100)</f>
        <v>71.64914079822616</v>
      </c>
      <c r="H32" s="72">
        <f>SUM(F32/C32*100)</f>
        <v>81.48466509062254</v>
      </c>
      <c r="I32" s="59">
        <v>4561</v>
      </c>
      <c r="J32" s="59">
        <v>3133.5</v>
      </c>
      <c r="K32" s="252">
        <v>4900</v>
      </c>
      <c r="L32" s="252">
        <v>3530</v>
      </c>
      <c r="M32" s="259">
        <v>2520.931</v>
      </c>
      <c r="N32" s="75">
        <f>SUM(M32/L32*100)</f>
        <v>71.41447592067989</v>
      </c>
      <c r="O32" s="210">
        <f>SUM(M32/J32*100)</f>
        <v>80.45096537418223</v>
      </c>
      <c r="P32" s="76">
        <f t="shared" si="20"/>
        <v>39</v>
      </c>
      <c r="Q32" s="76">
        <f t="shared" si="20"/>
        <v>39</v>
      </c>
      <c r="R32" s="140"/>
      <c r="S32" s="142">
        <f>SUM(Z32+AH32+AO32+AV32+BC32)</f>
        <v>78</v>
      </c>
      <c r="T32" s="134">
        <f>SUM(AA32+AI32+AP32+AW32+BD32)</f>
        <v>64.17</v>
      </c>
      <c r="U32" s="78">
        <f>SUM(T32/S32*100)</f>
        <v>82.26923076923077</v>
      </c>
      <c r="V32" s="104">
        <f>SUM(T32/Q32*100)</f>
        <v>164.53846153846155</v>
      </c>
      <c r="W32" s="113"/>
      <c r="X32" s="92"/>
      <c r="Y32" s="124"/>
      <c r="Z32" s="105"/>
      <c r="AA32" s="265"/>
      <c r="AB32" s="85"/>
      <c r="AC32" s="215"/>
      <c r="AD32" s="266" t="s">
        <v>58</v>
      </c>
      <c r="AE32" s="122"/>
      <c r="AF32" s="218"/>
      <c r="AG32" s="122"/>
      <c r="AH32" s="122"/>
      <c r="AI32" s="122"/>
      <c r="AJ32" s="81">
        <v>0</v>
      </c>
      <c r="AK32" s="98"/>
      <c r="AL32" s="216"/>
      <c r="AM32" s="128"/>
      <c r="AN32" s="133">
        <v>78</v>
      </c>
      <c r="AO32" s="216">
        <v>78</v>
      </c>
      <c r="AP32" s="202">
        <v>64.17</v>
      </c>
      <c r="AQ32" s="81">
        <f>SUM(AP32/AO32*100)</f>
        <v>82.26923076923077</v>
      </c>
      <c r="AR32" s="89"/>
      <c r="AS32" s="122"/>
      <c r="AT32" s="133"/>
      <c r="AU32" s="133"/>
      <c r="AV32" s="218"/>
      <c r="AW32" s="168"/>
      <c r="AX32" s="81"/>
      <c r="AY32" s="89"/>
      <c r="AZ32" s="169">
        <v>39</v>
      </c>
      <c r="BA32" s="169">
        <v>39</v>
      </c>
      <c r="BB32" s="133"/>
      <c r="BC32" s="216"/>
      <c r="BD32" s="122"/>
      <c r="BE32" s="81"/>
      <c r="BF32" s="89">
        <f>SUM(BD32/BA32*100)</f>
        <v>0</v>
      </c>
    </row>
    <row r="33" spans="1:58" s="100" customFormat="1" ht="17.25" customHeight="1" thickBot="1">
      <c r="A33" s="243" t="s">
        <v>59</v>
      </c>
      <c r="B33" s="267">
        <f t="shared" si="19"/>
        <v>8281</v>
      </c>
      <c r="C33" s="268">
        <f t="shared" si="19"/>
        <v>5502.1</v>
      </c>
      <c r="D33" s="268">
        <f t="shared" si="19"/>
        <v>1200</v>
      </c>
      <c r="E33" s="156">
        <f t="shared" si="19"/>
        <v>1000</v>
      </c>
      <c r="F33" s="268">
        <f t="shared" si="19"/>
        <v>2369.951</v>
      </c>
      <c r="G33" s="71">
        <f>SUM(F33/E33*100)</f>
        <v>236.99509999999998</v>
      </c>
      <c r="H33" s="269">
        <f>SUM(F33/C33*100)</f>
        <v>43.0735719089075</v>
      </c>
      <c r="I33" s="228">
        <v>1939</v>
      </c>
      <c r="J33" s="228">
        <v>2804.1</v>
      </c>
      <c r="K33" s="228"/>
      <c r="L33" s="228"/>
      <c r="M33" s="270">
        <v>610.471</v>
      </c>
      <c r="N33" s="75"/>
      <c r="O33" s="271">
        <f>SUM(M33/J33*100)</f>
        <v>21.770657251881175</v>
      </c>
      <c r="P33" s="161">
        <f t="shared" si="20"/>
        <v>6342</v>
      </c>
      <c r="Q33" s="161">
        <f t="shared" si="20"/>
        <v>2698</v>
      </c>
      <c r="R33" s="272">
        <f>SUM(Y33+AG33)</f>
        <v>1200</v>
      </c>
      <c r="S33" s="273">
        <f>SUM(Z33+AH33+AO33+AV33+BC33)</f>
        <v>1000</v>
      </c>
      <c r="T33" s="169">
        <f>SUM(AA33+AI33+AP33+AW33+BD33)</f>
        <v>1759.48</v>
      </c>
      <c r="U33" s="162">
        <f>SUM(T33/S33*100)</f>
        <v>175.94799999999998</v>
      </c>
      <c r="V33" s="104" t="s">
        <v>60</v>
      </c>
      <c r="W33" s="180">
        <v>958</v>
      </c>
      <c r="X33" s="92">
        <v>699.6</v>
      </c>
      <c r="Y33" s="123">
        <v>1200</v>
      </c>
      <c r="Z33" s="123">
        <v>1000</v>
      </c>
      <c r="AA33" s="183">
        <v>1030.575</v>
      </c>
      <c r="AB33" s="166">
        <f>SUM(AA33/Z33*100)</f>
        <v>103.0575</v>
      </c>
      <c r="AC33" s="215">
        <f>SUM(AA33/X33*100)</f>
        <v>147.3091766723842</v>
      </c>
      <c r="AD33" s="274" t="s">
        <v>59</v>
      </c>
      <c r="AE33" s="128">
        <v>5215</v>
      </c>
      <c r="AF33" s="185">
        <v>1851.9</v>
      </c>
      <c r="AG33" s="128"/>
      <c r="AH33" s="128"/>
      <c r="AI33" s="146">
        <v>523.07</v>
      </c>
      <c r="AJ33" s="81">
        <v>0</v>
      </c>
      <c r="AK33" s="89">
        <f>SUM(AI33/AF33*100)</f>
        <v>28.245045628813653</v>
      </c>
      <c r="AL33" s="135">
        <v>1</v>
      </c>
      <c r="AM33" s="128">
        <v>1.3</v>
      </c>
      <c r="AN33" s="153"/>
      <c r="AO33" s="135"/>
      <c r="AP33" s="275">
        <v>5.42</v>
      </c>
      <c r="AQ33" s="81"/>
      <c r="AR33" s="89">
        <f>SUM(AP33/AM33*100)</f>
        <v>416.92307692307685</v>
      </c>
      <c r="AS33" s="128">
        <v>168</v>
      </c>
      <c r="AT33" s="153">
        <v>145.2</v>
      </c>
      <c r="AU33" s="153"/>
      <c r="AV33" s="185"/>
      <c r="AW33" s="146">
        <v>200.415</v>
      </c>
      <c r="AX33" s="81"/>
      <c r="AY33" s="89">
        <f>SUM(AW33/AT33*100)</f>
        <v>138.02685950413223</v>
      </c>
      <c r="AZ33" s="153"/>
      <c r="BA33" s="153"/>
      <c r="BB33" s="153"/>
      <c r="BC33" s="135"/>
      <c r="BD33" s="128"/>
      <c r="BE33" s="81"/>
      <c r="BF33" s="89"/>
    </row>
    <row r="34" spans="1:58" s="27" customFormat="1" ht="17.25" customHeight="1">
      <c r="A34" s="276" t="s">
        <v>61</v>
      </c>
      <c r="B34" s="277"/>
      <c r="C34" s="278"/>
      <c r="D34" s="279"/>
      <c r="E34" s="171"/>
      <c r="F34" s="280"/>
      <c r="G34" s="171"/>
      <c r="H34" s="281"/>
      <c r="I34" s="282"/>
      <c r="J34" s="283"/>
      <c r="K34" s="284"/>
      <c r="L34" s="285"/>
      <c r="M34" s="282"/>
      <c r="N34" s="355">
        <f>SUM(M35/L35*100)</f>
        <v>88.18104534279854</v>
      </c>
      <c r="O34" s="175"/>
      <c r="P34" s="176"/>
      <c r="Q34" s="177"/>
      <c r="R34" s="286"/>
      <c r="S34" s="164"/>
      <c r="T34" s="180"/>
      <c r="U34" s="164"/>
      <c r="V34" s="164"/>
      <c r="W34" s="180"/>
      <c r="X34" s="92"/>
      <c r="Y34" s="92"/>
      <c r="Z34" s="209"/>
      <c r="AA34" s="232"/>
      <c r="AB34" s="86"/>
      <c r="AC34" s="287"/>
      <c r="AD34" s="288" t="s">
        <v>61</v>
      </c>
      <c r="AE34" s="180"/>
      <c r="AF34" s="90"/>
      <c r="AG34" s="90"/>
      <c r="AH34" s="180"/>
      <c r="AI34" s="180"/>
      <c r="AJ34" s="368">
        <f>SUM(AI35/AH35*100)</f>
        <v>106.93421540865148</v>
      </c>
      <c r="AK34" s="368">
        <f>SUM(AI35/AF35*100)</f>
        <v>102.22761260210034</v>
      </c>
      <c r="AL34" s="289"/>
      <c r="AM34" s="289"/>
      <c r="AN34" s="208"/>
      <c r="AO34" s="90"/>
      <c r="AP34" s="180"/>
      <c r="AQ34" s="368">
        <f>SUM(AP35/AO35*100)</f>
        <v>69.67449901768174</v>
      </c>
      <c r="AR34" s="368">
        <f>SUM(AP35/AM35*100)</f>
        <v>82.6674125874126</v>
      </c>
      <c r="AS34" s="207"/>
      <c r="AT34" s="208"/>
      <c r="AU34" s="90"/>
      <c r="AV34" s="180"/>
      <c r="AW34" s="290"/>
      <c r="AX34" s="368">
        <f>SUM(AW35/AV35*100)</f>
        <v>98.1271006434685</v>
      </c>
      <c r="AY34" s="368">
        <f>SUM(AW35/AT35*100)</f>
        <v>129.61076843733886</v>
      </c>
      <c r="AZ34" s="291"/>
      <c r="BA34" s="289"/>
      <c r="BB34" s="291"/>
      <c r="BC34" s="292"/>
      <c r="BD34" s="289"/>
      <c r="BE34" s="368">
        <f>SUM(BD35/BC35*100)</f>
        <v>57.87581100141045</v>
      </c>
      <c r="BF34" s="368">
        <f>SUM(BD35/BA35*100)</f>
        <v>63.114588941013615</v>
      </c>
    </row>
    <row r="35" spans="1:58" s="27" customFormat="1" ht="17.25" customHeight="1" thickBot="1">
      <c r="A35" s="293" t="s">
        <v>62</v>
      </c>
      <c r="B35" s="77">
        <f>SUM(I35+P35)</f>
        <v>249331</v>
      </c>
      <c r="C35" s="294">
        <f>SUM(C20+C10)</f>
        <v>169637.52</v>
      </c>
      <c r="D35" s="70">
        <f>SUM(D10+D20)</f>
        <v>266501.6</v>
      </c>
      <c r="E35" s="295">
        <f>SUM(L35+S35)</f>
        <v>198465.6</v>
      </c>
      <c r="F35" s="296">
        <f>SUM(F20+F10)</f>
        <v>169098.896</v>
      </c>
      <c r="G35" s="297">
        <f>SUM(F35/E35*100)</f>
        <v>85.20312638563055</v>
      </c>
      <c r="H35" s="298">
        <f>SUM(F35/C35*100)</f>
        <v>99.68248533697027</v>
      </c>
      <c r="I35" s="73">
        <f>SUM(I10+I20)</f>
        <v>160826</v>
      </c>
      <c r="J35" s="73">
        <f>SUM(J10+J20)</f>
        <v>108738.81999999998</v>
      </c>
      <c r="K35" s="299">
        <f>SUM(K10+K20)</f>
        <v>184086</v>
      </c>
      <c r="L35" s="73">
        <f>SUM(L10+L20)</f>
        <v>137486</v>
      </c>
      <c r="M35" s="73">
        <f>SUM(M10+M20)</f>
        <v>121236.592</v>
      </c>
      <c r="N35" s="356"/>
      <c r="O35" s="190">
        <f>SUM(M35/J35*100)</f>
        <v>111.49338571082528</v>
      </c>
      <c r="P35" s="76">
        <f>W35+AE35+AL35+AS35+AZ35</f>
        <v>88505</v>
      </c>
      <c r="Q35" s="191">
        <f>X35+AF35+AM35+AT35+BA35</f>
        <v>60898.7</v>
      </c>
      <c r="R35" s="300">
        <f>SUM(R10+R20)</f>
        <v>82415.6</v>
      </c>
      <c r="S35" s="77">
        <f>SUM(S20+S10)</f>
        <v>60979.6</v>
      </c>
      <c r="T35" s="194">
        <f>SUM(AA35+AI35+AP35+AW35+BD35)</f>
        <v>47862.304000000004</v>
      </c>
      <c r="U35" s="77">
        <f>SUM(T35/S35*100)</f>
        <v>78.489042237076</v>
      </c>
      <c r="V35" s="77">
        <f>SUM(T35/Q35*100)</f>
        <v>78.5933098736098</v>
      </c>
      <c r="W35" s="194">
        <f>SUM(W10+W20)</f>
        <v>45542</v>
      </c>
      <c r="X35" s="96">
        <f>SUM(X20+X10)</f>
        <v>31844.7</v>
      </c>
      <c r="Y35" s="96">
        <f>SUM(Y10+Y20)</f>
        <v>40450</v>
      </c>
      <c r="Z35" s="83">
        <f>SUM(Z20+Z10)</f>
        <v>28298</v>
      </c>
      <c r="AA35" s="83">
        <f>SUM(AA20+AA10)</f>
        <v>18468.796</v>
      </c>
      <c r="AB35" s="85">
        <f>SUM(AA35/Z35*100)</f>
        <v>65.2653756449219</v>
      </c>
      <c r="AC35" s="287">
        <f>SUM(AA35/X35*100)</f>
        <v>57.99645152882583</v>
      </c>
      <c r="AD35" s="87" t="s">
        <v>62</v>
      </c>
      <c r="AE35" s="194">
        <f>SUM(AE20+AE10)</f>
        <v>19000</v>
      </c>
      <c r="AF35" s="81">
        <f>SUM(AF20+AF10)</f>
        <v>10712.5</v>
      </c>
      <c r="AG35" s="81">
        <f>SUM(AG10+AG20)</f>
        <v>14045</v>
      </c>
      <c r="AH35" s="194">
        <f>SUM(AH20+AH10)</f>
        <v>10241</v>
      </c>
      <c r="AI35" s="301">
        <f>SUM(AI20+AI10)</f>
        <v>10951.133</v>
      </c>
      <c r="AJ35" s="369"/>
      <c r="AK35" s="369"/>
      <c r="AL35" s="302">
        <f>SUM(AL10+AL20)</f>
        <v>2515</v>
      </c>
      <c r="AM35" s="302">
        <f>SUM(AM10+AM20)</f>
        <v>2145</v>
      </c>
      <c r="AN35" s="303">
        <f>SUM(AN20+AN10)</f>
        <v>3781</v>
      </c>
      <c r="AO35" s="99">
        <f>SUM(AO10+AO20)</f>
        <v>2545</v>
      </c>
      <c r="AP35" s="301">
        <f>SUM(AP20+AP10)</f>
        <v>1773.2160000000001</v>
      </c>
      <c r="AQ35" s="369"/>
      <c r="AR35" s="369"/>
      <c r="AS35" s="79">
        <f>SUM(AS10+AS20)</f>
        <v>12911</v>
      </c>
      <c r="AT35" s="81">
        <f>SUM(AT10+AT20)</f>
        <v>9695</v>
      </c>
      <c r="AU35" s="304">
        <f>SUM(AU10+AU20)</f>
        <v>15367.6</v>
      </c>
      <c r="AV35" s="194">
        <f>SUM(AV20+AV10)</f>
        <v>12805.6</v>
      </c>
      <c r="AW35" s="99">
        <f>SUM(AW20+AW10)</f>
        <v>12565.764000000003</v>
      </c>
      <c r="AX35" s="369"/>
      <c r="AY35" s="369"/>
      <c r="AZ35" s="305">
        <f>SUM(AZ20+AZ10)</f>
        <v>8537</v>
      </c>
      <c r="BA35" s="302">
        <f>SUM(BA20+BA10)</f>
        <v>6501.5</v>
      </c>
      <c r="BB35" s="305">
        <f>SUM(BB20+BB10)</f>
        <v>8850</v>
      </c>
      <c r="BC35" s="306">
        <f>SUM(BC20+BC10)</f>
        <v>7090</v>
      </c>
      <c r="BD35" s="307">
        <f>SUM(BD20+BD10)</f>
        <v>4103.395</v>
      </c>
      <c r="BE35" s="369"/>
      <c r="BF35" s="369"/>
    </row>
    <row r="36" spans="1:58" s="27" customFormat="1" ht="17.25" customHeight="1" thickBot="1">
      <c r="A36" s="47" t="s">
        <v>63</v>
      </c>
      <c r="B36" s="203">
        <f>SUM(I36+P36)</f>
        <v>150.18</v>
      </c>
      <c r="C36" s="140">
        <f>SUM(J36+Q36)</f>
        <v>150.18</v>
      </c>
      <c r="D36" s="140">
        <f>SUM(K36+R36)</f>
        <v>0</v>
      </c>
      <c r="E36" s="140">
        <f>SUM(L36+S36)</f>
        <v>0</v>
      </c>
      <c r="F36" s="140">
        <f>SUM(M36+T36)</f>
        <v>0</v>
      </c>
      <c r="G36" s="308"/>
      <c r="H36" s="309">
        <f>SUM(F36/C36*100)</f>
        <v>0</v>
      </c>
      <c r="I36" s="158">
        <v>150.18</v>
      </c>
      <c r="J36" s="158">
        <v>150.18</v>
      </c>
      <c r="K36" s="158"/>
      <c r="L36" s="158"/>
      <c r="M36" s="158"/>
      <c r="N36" s="219"/>
      <c r="O36" s="310"/>
      <c r="P36" s="212">
        <f>W36+AE36+AL36+AS36+AZ36</f>
        <v>0</v>
      </c>
      <c r="Q36" s="311">
        <f>X36+AF36+AM36+AT36+BA36</f>
        <v>0</v>
      </c>
      <c r="R36" s="312">
        <f>SUM(R12+R22)</f>
        <v>0</v>
      </c>
      <c r="S36" s="104">
        <f>SUM(S22+S12)</f>
        <v>0</v>
      </c>
      <c r="T36" s="89">
        <f>SUM(AA36+AI36+AP36+AW36+BD36)</f>
        <v>0</v>
      </c>
      <c r="U36" s="313"/>
      <c r="V36" s="314"/>
      <c r="W36" s="216"/>
      <c r="X36" s="130"/>
      <c r="Y36" s="315"/>
      <c r="Z36" s="315"/>
      <c r="AA36" s="125"/>
      <c r="AB36" s="166"/>
      <c r="AC36" s="215"/>
      <c r="AD36" s="266" t="s">
        <v>63</v>
      </c>
      <c r="AE36" s="316"/>
      <c r="AF36" s="317"/>
      <c r="AG36" s="317"/>
      <c r="AH36" s="316"/>
      <c r="AI36" s="316"/>
      <c r="AJ36" s="84">
        <v>0</v>
      </c>
      <c r="AK36" s="94"/>
      <c r="AL36" s="318"/>
      <c r="AM36" s="319"/>
      <c r="AN36" s="318"/>
      <c r="AO36" s="318"/>
      <c r="AP36" s="106"/>
      <c r="AQ36" s="84"/>
      <c r="AR36" s="94"/>
      <c r="AS36" s="316"/>
      <c r="AT36" s="317"/>
      <c r="AU36" s="318"/>
      <c r="AV36" s="316"/>
      <c r="AW36" s="317"/>
      <c r="AX36" s="84"/>
      <c r="AY36" s="94"/>
      <c r="AZ36" s="318"/>
      <c r="BA36" s="317"/>
      <c r="BB36" s="318"/>
      <c r="BC36" s="316"/>
      <c r="BD36" s="317"/>
      <c r="BE36" s="84"/>
      <c r="BF36" s="94"/>
    </row>
    <row r="37" spans="1:58" s="27" customFormat="1" ht="15.75" customHeight="1">
      <c r="A37" s="8" t="s">
        <v>64</v>
      </c>
      <c r="B37" s="164"/>
      <c r="C37" s="320"/>
      <c r="D37" s="361">
        <f>SUM(K38+R38)</f>
        <v>0</v>
      </c>
      <c r="E37" s="361">
        <f>SUM(L38+S38)</f>
        <v>0</v>
      </c>
      <c r="F37" s="361">
        <f>SUM(M37+T38)</f>
        <v>-3063.4</v>
      </c>
      <c r="G37" s="367"/>
      <c r="H37" s="365"/>
      <c r="I37" s="363">
        <v>-5713</v>
      </c>
      <c r="J37" s="363">
        <v>-5792</v>
      </c>
      <c r="K37" s="321"/>
      <c r="L37" s="321"/>
      <c r="M37" s="363">
        <v>-3063.4</v>
      </c>
      <c r="N37" s="353">
        <v>0</v>
      </c>
      <c r="O37" s="353">
        <v>88.81831620962377</v>
      </c>
      <c r="P37" s="179"/>
      <c r="Q37" s="177"/>
      <c r="R37" s="286"/>
      <c r="S37" s="382">
        <f>SUM(Z37+AH37+AO37+AV37+BC37)</f>
        <v>0</v>
      </c>
      <c r="T37" s="98"/>
      <c r="U37" s="164"/>
      <c r="V37" s="181"/>
      <c r="W37" s="180"/>
      <c r="X37" s="92"/>
      <c r="Y37" s="322"/>
      <c r="Z37" s="231"/>
      <c r="AA37" s="232"/>
      <c r="AB37" s="86"/>
      <c r="AC37" s="378">
        <f>SUM(AA38/X38*100)</f>
        <v>0</v>
      </c>
      <c r="AD37" s="323" t="s">
        <v>64</v>
      </c>
      <c r="AE37" s="292"/>
      <c r="AF37" s="289"/>
      <c r="AG37" s="289"/>
      <c r="AH37" s="292"/>
      <c r="AI37" s="292"/>
      <c r="AJ37" s="372">
        <v>0</v>
      </c>
      <c r="AK37" s="368">
        <f>SUM(AI38/AF38*100)</f>
        <v>0</v>
      </c>
      <c r="AL37" s="291"/>
      <c r="AM37" s="289"/>
      <c r="AN37" s="324"/>
      <c r="AO37" s="291"/>
      <c r="AP37" s="292"/>
      <c r="AQ37" s="372"/>
      <c r="AR37" s="372"/>
      <c r="AS37" s="292"/>
      <c r="AT37" s="289"/>
      <c r="AU37" s="291"/>
      <c r="AV37" s="292"/>
      <c r="AW37" s="289"/>
      <c r="AX37" s="372"/>
      <c r="AY37" s="372">
        <f>SUM(AW38/AT38*100)</f>
        <v>0</v>
      </c>
      <c r="AZ37" s="291"/>
      <c r="BA37" s="289"/>
      <c r="BB37" s="291"/>
      <c r="BC37" s="292"/>
      <c r="BD37" s="289"/>
      <c r="BE37" s="372"/>
      <c r="BF37" s="372"/>
    </row>
    <row r="38" spans="1:58" s="27" customFormat="1" ht="17.25" customHeight="1" thickBot="1">
      <c r="A38" s="58" t="s">
        <v>65</v>
      </c>
      <c r="B38" s="77">
        <f>SUM(I37+P38)</f>
        <v>-3078</v>
      </c>
      <c r="C38" s="142">
        <f>SUM(J37+Q38)</f>
        <v>-3157.4</v>
      </c>
      <c r="D38" s="362"/>
      <c r="E38" s="362"/>
      <c r="F38" s="362"/>
      <c r="G38" s="352"/>
      <c r="H38" s="366"/>
      <c r="I38" s="364"/>
      <c r="J38" s="364"/>
      <c r="K38" s="325">
        <v>0</v>
      </c>
      <c r="L38" s="325"/>
      <c r="M38" s="364"/>
      <c r="N38" s="354"/>
      <c r="O38" s="354"/>
      <c r="P38" s="193">
        <f>W38+AE38+AL38+AS38+AZ38</f>
        <v>2635</v>
      </c>
      <c r="Q38" s="191">
        <f>X38+AF38+AM38+AT38+BA38</f>
        <v>2634.6</v>
      </c>
      <c r="R38" s="300">
        <f>SUM(Y38+AG38+AN38+AU38+BB38)</f>
        <v>0</v>
      </c>
      <c r="S38" s="383"/>
      <c r="T38" s="194">
        <f>SUM(AA38+AI38+AP38+AW38+BD38)</f>
        <v>0</v>
      </c>
      <c r="U38" s="77"/>
      <c r="V38" s="78"/>
      <c r="W38" s="194">
        <v>2785</v>
      </c>
      <c r="X38" s="96">
        <v>2785</v>
      </c>
      <c r="Y38" s="326"/>
      <c r="Z38" s="327"/>
      <c r="AA38" s="256"/>
      <c r="AB38" s="85"/>
      <c r="AC38" s="379"/>
      <c r="AD38" s="328" t="s">
        <v>65</v>
      </c>
      <c r="AE38" s="306">
        <v>-4</v>
      </c>
      <c r="AF38" s="302">
        <v>-4.4</v>
      </c>
      <c r="AG38" s="302"/>
      <c r="AH38" s="306"/>
      <c r="AI38" s="306"/>
      <c r="AJ38" s="373"/>
      <c r="AK38" s="369"/>
      <c r="AL38" s="305"/>
      <c r="AM38" s="302"/>
      <c r="AN38" s="329"/>
      <c r="AO38" s="305"/>
      <c r="AP38" s="306"/>
      <c r="AQ38" s="373"/>
      <c r="AR38" s="373"/>
      <c r="AS38" s="330">
        <v>-146</v>
      </c>
      <c r="AT38" s="331">
        <v>-146</v>
      </c>
      <c r="AU38" s="305"/>
      <c r="AV38" s="306"/>
      <c r="AW38" s="302"/>
      <c r="AX38" s="373"/>
      <c r="AY38" s="373"/>
      <c r="AZ38" s="305"/>
      <c r="BA38" s="302"/>
      <c r="BB38" s="305"/>
      <c r="BC38" s="306"/>
      <c r="BD38" s="302"/>
      <c r="BE38" s="373"/>
      <c r="BF38" s="373"/>
    </row>
    <row r="39" spans="1:58" s="333" customFormat="1" ht="12.75">
      <c r="A39" s="332" t="s">
        <v>66</v>
      </c>
      <c r="B39" s="332">
        <f aca="true" t="shared" si="21" ref="B39:AC39">B40+B41+B42</f>
        <v>112356</v>
      </c>
      <c r="C39" s="332">
        <f t="shared" si="21"/>
        <v>52274.5</v>
      </c>
      <c r="D39" s="332">
        <f t="shared" si="21"/>
        <v>106671.4</v>
      </c>
      <c r="E39" s="332">
        <f t="shared" si="21"/>
        <v>84573.54999999999</v>
      </c>
      <c r="F39" s="332">
        <f t="shared" si="21"/>
        <v>72431.59999999999</v>
      </c>
      <c r="G39" s="332">
        <f t="shared" si="21"/>
        <v>264.60862939266775</v>
      </c>
      <c r="H39" s="332">
        <f t="shared" si="21"/>
        <v>364.25603160685785</v>
      </c>
      <c r="I39" s="332">
        <f t="shared" si="21"/>
        <v>76921</v>
      </c>
      <c r="J39" s="332">
        <f t="shared" si="21"/>
        <v>38461</v>
      </c>
      <c r="K39" s="332">
        <f t="shared" si="21"/>
        <v>57493.5</v>
      </c>
      <c r="L39" s="332">
        <f t="shared" si="21"/>
        <v>44853.75</v>
      </c>
      <c r="M39" s="332">
        <f t="shared" si="21"/>
        <v>35781.200000000004</v>
      </c>
      <c r="N39" s="332">
        <f t="shared" si="21"/>
        <v>175.08185776978343</v>
      </c>
      <c r="O39" s="332">
        <f t="shared" si="21"/>
        <v>222.68942355643966</v>
      </c>
      <c r="P39" s="332">
        <f t="shared" si="21"/>
        <v>35435</v>
      </c>
      <c r="Q39" s="332">
        <f t="shared" si="21"/>
        <v>13813.5</v>
      </c>
      <c r="R39" s="332">
        <f t="shared" si="21"/>
        <v>49177.9</v>
      </c>
      <c r="S39" s="332">
        <f t="shared" si="21"/>
        <v>39719.799999999996</v>
      </c>
      <c r="T39" s="332">
        <f t="shared" si="21"/>
        <v>36650.399999999994</v>
      </c>
      <c r="U39" s="332">
        <f t="shared" si="21"/>
        <v>658.2730006214657</v>
      </c>
      <c r="V39" s="332">
        <f t="shared" si="21"/>
        <v>117.10821314931522</v>
      </c>
      <c r="W39" s="332">
        <f t="shared" si="21"/>
        <v>11000</v>
      </c>
      <c r="X39" s="332">
        <f t="shared" si="21"/>
        <v>2374</v>
      </c>
      <c r="Y39" s="332">
        <f t="shared" si="21"/>
        <v>19141</v>
      </c>
      <c r="Z39" s="332">
        <f t="shared" si="21"/>
        <v>16226</v>
      </c>
      <c r="AA39" s="332">
        <f t="shared" si="21"/>
        <v>16270.7</v>
      </c>
      <c r="AB39" s="332">
        <f t="shared" si="21"/>
        <v>268.7241743326798</v>
      </c>
      <c r="AC39" s="332">
        <f t="shared" si="21"/>
        <v>564.0574356926558</v>
      </c>
      <c r="AD39" s="332" t="s">
        <v>66</v>
      </c>
      <c r="AE39" s="332">
        <f aca="true" t="shared" si="22" ref="AE39:BF39">AE40+AE41+AE42</f>
        <v>11030</v>
      </c>
      <c r="AF39" s="332">
        <f t="shared" si="22"/>
        <v>4736</v>
      </c>
      <c r="AG39" s="332">
        <f t="shared" si="22"/>
        <v>12784</v>
      </c>
      <c r="AH39" s="332">
        <f t="shared" si="22"/>
        <v>9875.6</v>
      </c>
      <c r="AI39" s="332">
        <f t="shared" si="22"/>
        <v>7909.1</v>
      </c>
      <c r="AJ39" s="332">
        <f t="shared" si="22"/>
        <v>242.4522330208576</v>
      </c>
      <c r="AK39" s="332">
        <f t="shared" si="22"/>
        <v>239.3470755092349</v>
      </c>
      <c r="AL39" s="332">
        <f t="shared" si="22"/>
        <v>3896</v>
      </c>
      <c r="AM39" s="332">
        <f t="shared" si="22"/>
        <v>1579.5</v>
      </c>
      <c r="AN39" s="332">
        <f t="shared" si="22"/>
        <v>4831</v>
      </c>
      <c r="AO39" s="332">
        <f t="shared" si="22"/>
        <v>3849.7</v>
      </c>
      <c r="AP39" s="332">
        <f t="shared" si="22"/>
        <v>3184.5</v>
      </c>
      <c r="AQ39" s="332">
        <f t="shared" si="22"/>
        <v>244.15586419753086</v>
      </c>
      <c r="AR39" s="332">
        <f t="shared" si="22"/>
        <v>249.99796628684652</v>
      </c>
      <c r="AS39" s="332">
        <f t="shared" si="22"/>
        <v>7870</v>
      </c>
      <c r="AT39" s="332">
        <f t="shared" si="22"/>
        <v>3934</v>
      </c>
      <c r="AU39" s="332">
        <f t="shared" si="22"/>
        <v>9511.9</v>
      </c>
      <c r="AV39" s="332">
        <f t="shared" si="22"/>
        <v>7368.700000000001</v>
      </c>
      <c r="AW39" s="332">
        <f t="shared" si="22"/>
        <v>6890</v>
      </c>
      <c r="AX39" s="332">
        <f t="shared" si="22"/>
        <v>270.0990934432922</v>
      </c>
      <c r="AY39" s="332">
        <f t="shared" si="22"/>
        <v>278.7448397630429</v>
      </c>
      <c r="AZ39" s="332">
        <f t="shared" si="22"/>
        <v>1639</v>
      </c>
      <c r="BA39" s="332">
        <f t="shared" si="22"/>
        <v>1190</v>
      </c>
      <c r="BB39" s="332">
        <f t="shared" si="22"/>
        <v>2910</v>
      </c>
      <c r="BC39" s="332">
        <f t="shared" si="22"/>
        <v>2399.8</v>
      </c>
      <c r="BD39" s="332">
        <f t="shared" si="22"/>
        <v>2396.1</v>
      </c>
      <c r="BE39" s="332">
        <f t="shared" si="22"/>
        <v>277.1361651724116</v>
      </c>
      <c r="BF39" s="332">
        <f t="shared" si="22"/>
        <v>202.12546379838204</v>
      </c>
    </row>
    <row r="40" spans="1:58" s="339" customFormat="1" ht="29.25" customHeight="1">
      <c r="A40" s="334" t="s">
        <v>67</v>
      </c>
      <c r="B40" s="335">
        <f aca="true" t="shared" si="23" ref="B40:F45">I40+P40</f>
        <v>31032</v>
      </c>
      <c r="C40" s="335">
        <f t="shared" si="23"/>
        <v>15423.5</v>
      </c>
      <c r="D40" s="335">
        <f t="shared" si="23"/>
        <v>51815</v>
      </c>
      <c r="E40" s="335">
        <f t="shared" si="23"/>
        <v>38860.65</v>
      </c>
      <c r="F40" s="335">
        <f t="shared" si="23"/>
        <v>29584.100000000002</v>
      </c>
      <c r="G40" s="335">
        <f>F40/E40*100</f>
        <v>76.1286802974217</v>
      </c>
      <c r="H40" s="335">
        <f>F40/C40*100</f>
        <v>191.81184556034623</v>
      </c>
      <c r="I40" s="335">
        <v>29894</v>
      </c>
      <c r="J40" s="335">
        <v>14947</v>
      </c>
      <c r="K40" s="336">
        <v>50559</v>
      </c>
      <c r="L40" s="336">
        <v>37919.25</v>
      </c>
      <c r="M40" s="335">
        <v>28930.9</v>
      </c>
      <c r="N40" s="335">
        <f>M40/L40*100</f>
        <v>76.29607653104954</v>
      </c>
      <c r="O40" s="335">
        <f>M40/J40*100</f>
        <v>193.55656653509067</v>
      </c>
      <c r="P40" s="336">
        <f aca="true" t="shared" si="24" ref="P40:T45">W40+AE40+AL40+AS40+AZ40</f>
        <v>1138</v>
      </c>
      <c r="Q40" s="336">
        <f t="shared" si="24"/>
        <v>476.5</v>
      </c>
      <c r="R40" s="336">
        <f t="shared" si="24"/>
        <v>1256</v>
      </c>
      <c r="S40" s="336">
        <f t="shared" si="24"/>
        <v>941.4000000000001</v>
      </c>
      <c r="T40" s="336">
        <f t="shared" si="24"/>
        <v>653.2</v>
      </c>
      <c r="U40" s="336">
        <f>T40/S40*100</f>
        <v>69.38602082005524</v>
      </c>
      <c r="V40" s="337">
        <f>T40/R40*100</f>
        <v>52.0063694267516</v>
      </c>
      <c r="W40" s="336">
        <v>425</v>
      </c>
      <c r="X40" s="336">
        <v>106</v>
      </c>
      <c r="Y40" s="336">
        <v>465</v>
      </c>
      <c r="Z40" s="336">
        <v>349</v>
      </c>
      <c r="AA40" s="336">
        <v>232.5</v>
      </c>
      <c r="AB40" s="336">
        <f>AA40/Z40*100</f>
        <v>66.6189111747851</v>
      </c>
      <c r="AC40" s="336">
        <f>AA40/X40*100</f>
        <v>219.3396226415094</v>
      </c>
      <c r="AD40" s="334" t="s">
        <v>67</v>
      </c>
      <c r="AE40" s="336">
        <v>305</v>
      </c>
      <c r="AF40" s="336">
        <v>153</v>
      </c>
      <c r="AG40" s="336">
        <v>342</v>
      </c>
      <c r="AH40" s="336">
        <v>256</v>
      </c>
      <c r="AI40" s="336">
        <v>171</v>
      </c>
      <c r="AJ40" s="336">
        <f>AI40/AH40*100</f>
        <v>66.796875</v>
      </c>
      <c r="AK40" s="336">
        <f>AI40/AF40*100</f>
        <v>111.76470588235294</v>
      </c>
      <c r="AL40" s="336">
        <v>113</v>
      </c>
      <c r="AM40" s="336">
        <v>56.5</v>
      </c>
      <c r="AN40" s="336">
        <v>137</v>
      </c>
      <c r="AO40" s="336">
        <v>102.7</v>
      </c>
      <c r="AP40" s="336">
        <v>68.5</v>
      </c>
      <c r="AQ40" s="336">
        <v>68.5</v>
      </c>
      <c r="AR40" s="336">
        <f>AP40/AM40*100</f>
        <v>121.23893805309736</v>
      </c>
      <c r="AS40" s="338">
        <v>237</v>
      </c>
      <c r="AT40" s="336">
        <v>118</v>
      </c>
      <c r="AU40" s="336">
        <v>249</v>
      </c>
      <c r="AV40" s="336">
        <v>186.7</v>
      </c>
      <c r="AW40" s="336">
        <v>145.2</v>
      </c>
      <c r="AX40" s="336">
        <f>AW40/AV40*100</f>
        <v>77.77182645956078</v>
      </c>
      <c r="AY40" s="336">
        <f>AW40/AT40*100</f>
        <v>123.05084745762711</v>
      </c>
      <c r="AZ40" s="336">
        <v>58</v>
      </c>
      <c r="BA40" s="336">
        <v>43</v>
      </c>
      <c r="BB40" s="336">
        <v>63</v>
      </c>
      <c r="BC40" s="336">
        <v>47</v>
      </c>
      <c r="BD40" s="336">
        <v>36</v>
      </c>
      <c r="BE40" s="332">
        <f>BD40/BC40*100</f>
        <v>76.59574468085107</v>
      </c>
      <c r="BF40" s="332">
        <f>BD40/BA40*100</f>
        <v>83.72093023255815</v>
      </c>
    </row>
    <row r="41" spans="1:58" s="339" customFormat="1" ht="38.25">
      <c r="A41" s="334" t="s">
        <v>68</v>
      </c>
      <c r="B41" s="335">
        <f t="shared" si="23"/>
        <v>29575</v>
      </c>
      <c r="C41" s="335">
        <f t="shared" si="23"/>
        <v>12900</v>
      </c>
      <c r="D41" s="335">
        <f t="shared" si="23"/>
        <v>34170</v>
      </c>
      <c r="E41" s="335">
        <f t="shared" si="23"/>
        <v>25026.499999999996</v>
      </c>
      <c r="F41" s="335">
        <f t="shared" si="23"/>
        <v>22245.299999999996</v>
      </c>
      <c r="G41" s="335">
        <f>F41/E41*100</f>
        <v>88.8869798014105</v>
      </c>
      <c r="H41" s="335">
        <f>F41/C41*100</f>
        <v>172.4441860465116</v>
      </c>
      <c r="I41" s="335"/>
      <c r="J41" s="335"/>
      <c r="K41" s="336"/>
      <c r="L41" s="336"/>
      <c r="M41" s="335"/>
      <c r="N41" s="335"/>
      <c r="O41" s="335"/>
      <c r="P41" s="336">
        <f t="shared" si="24"/>
        <v>29575</v>
      </c>
      <c r="Q41" s="336">
        <f t="shared" si="24"/>
        <v>12900</v>
      </c>
      <c r="R41" s="336">
        <f t="shared" si="24"/>
        <v>34170</v>
      </c>
      <c r="S41" s="336">
        <f t="shared" si="24"/>
        <v>25026.499999999996</v>
      </c>
      <c r="T41" s="336">
        <f t="shared" si="24"/>
        <v>22245.299999999996</v>
      </c>
      <c r="U41" s="336">
        <f>T41/S41*100</f>
        <v>88.8869798014105</v>
      </c>
      <c r="V41" s="337">
        <f>T41/R41*100</f>
        <v>65.10184372256363</v>
      </c>
      <c r="W41" s="336">
        <v>9075</v>
      </c>
      <c r="X41" s="336">
        <v>2268</v>
      </c>
      <c r="Y41" s="336">
        <f>9878+578</f>
        <v>10456</v>
      </c>
      <c r="Z41" s="336">
        <v>7657</v>
      </c>
      <c r="AA41" s="336">
        <v>7818.2</v>
      </c>
      <c r="AB41" s="336">
        <f>AA41/Z41*100</f>
        <v>102.10526315789474</v>
      </c>
      <c r="AC41" s="336">
        <f>AA41/X41*100</f>
        <v>344.7178130511464</v>
      </c>
      <c r="AD41" s="334" t="s">
        <v>68</v>
      </c>
      <c r="AE41" s="336">
        <v>9166</v>
      </c>
      <c r="AF41" s="336">
        <v>4583</v>
      </c>
      <c r="AG41" s="336">
        <v>10551</v>
      </c>
      <c r="AH41" s="336">
        <v>7728.6</v>
      </c>
      <c r="AI41" s="336">
        <v>5847.1</v>
      </c>
      <c r="AJ41" s="336">
        <f>AI41/AH41*100</f>
        <v>75.6553580208576</v>
      </c>
      <c r="AK41" s="336">
        <f>AI41/AF41*100</f>
        <v>127.58236962688197</v>
      </c>
      <c r="AL41" s="336">
        <v>3046</v>
      </c>
      <c r="AM41" s="336">
        <v>1523</v>
      </c>
      <c r="AN41" s="336">
        <v>3539</v>
      </c>
      <c r="AO41" s="336">
        <v>2592</v>
      </c>
      <c r="AP41" s="336">
        <v>1961</v>
      </c>
      <c r="AQ41" s="336">
        <f>AP41/AO41*100</f>
        <v>75.65586419753086</v>
      </c>
      <c r="AR41" s="336">
        <f>AP41/AM41*100</f>
        <v>128.75902823374918</v>
      </c>
      <c r="AS41" s="338">
        <v>6758</v>
      </c>
      <c r="AT41" s="336">
        <v>3379</v>
      </c>
      <c r="AU41" s="336">
        <v>7779</v>
      </c>
      <c r="AV41" s="336">
        <v>5698.1</v>
      </c>
      <c r="AW41" s="336">
        <v>5260.9</v>
      </c>
      <c r="AX41" s="336">
        <f>AW41/AV41*100</f>
        <v>92.3272669837314</v>
      </c>
      <c r="AY41" s="336">
        <f>AW41/AT41*100</f>
        <v>155.69399230541578</v>
      </c>
      <c r="AZ41" s="336">
        <v>1530</v>
      </c>
      <c r="BA41" s="336">
        <v>1147</v>
      </c>
      <c r="BB41" s="336">
        <v>1845</v>
      </c>
      <c r="BC41" s="336">
        <v>1350.8</v>
      </c>
      <c r="BD41" s="336">
        <v>1358.1</v>
      </c>
      <c r="BE41" s="332">
        <f>BD41/BC41*100</f>
        <v>100.54042049156055</v>
      </c>
      <c r="BF41" s="332">
        <f>BD41/BA41*100</f>
        <v>118.40453356582388</v>
      </c>
    </row>
    <row r="42" spans="1:58" s="339" customFormat="1" ht="25.5">
      <c r="A42" s="334" t="s">
        <v>69</v>
      </c>
      <c r="B42" s="335">
        <f t="shared" si="23"/>
        <v>51749</v>
      </c>
      <c r="C42" s="335">
        <f t="shared" si="23"/>
        <v>23951</v>
      </c>
      <c r="D42" s="335">
        <f t="shared" si="23"/>
        <v>20686.4</v>
      </c>
      <c r="E42" s="335">
        <f t="shared" si="23"/>
        <v>20686.4</v>
      </c>
      <c r="F42" s="335">
        <f t="shared" si="23"/>
        <v>20602.2</v>
      </c>
      <c r="G42" s="335">
        <f>F42/E42*100</f>
        <v>99.59296929383557</v>
      </c>
      <c r="H42" s="335"/>
      <c r="I42" s="335">
        <v>47027</v>
      </c>
      <c r="J42" s="335">
        <v>23514</v>
      </c>
      <c r="K42" s="336">
        <v>6934.5</v>
      </c>
      <c r="L42" s="336">
        <v>6934.5</v>
      </c>
      <c r="M42" s="335">
        <v>6850.3</v>
      </c>
      <c r="N42" s="335">
        <f aca="true" t="shared" si="25" ref="N42:N48">M42/L42*100</f>
        <v>98.78578123873388</v>
      </c>
      <c r="O42" s="335">
        <f>M42/J42*100</f>
        <v>29.132857021348986</v>
      </c>
      <c r="P42" s="336">
        <f t="shared" si="24"/>
        <v>4722</v>
      </c>
      <c r="Q42" s="336">
        <f t="shared" si="24"/>
        <v>437</v>
      </c>
      <c r="R42" s="336">
        <f t="shared" si="24"/>
        <v>13751.9</v>
      </c>
      <c r="S42" s="336">
        <f t="shared" si="24"/>
        <v>13751.9</v>
      </c>
      <c r="T42" s="336">
        <f t="shared" si="24"/>
        <v>13751.9</v>
      </c>
      <c r="U42" s="336">
        <f aca="true" t="shared" si="26" ref="U42:V45">AB42+AJ42+AQ42+AX42+BE42</f>
        <v>500</v>
      </c>
      <c r="V42" s="336">
        <f t="shared" si="26"/>
        <v>0</v>
      </c>
      <c r="W42" s="336">
        <v>1500</v>
      </c>
      <c r="X42" s="336"/>
      <c r="Y42" s="336">
        <v>8220</v>
      </c>
      <c r="Z42" s="336">
        <v>8220</v>
      </c>
      <c r="AA42" s="336">
        <v>8220</v>
      </c>
      <c r="AB42" s="336">
        <f>AA42/Z42*100</f>
        <v>100</v>
      </c>
      <c r="AC42" s="336"/>
      <c r="AD42" s="335" t="s">
        <v>70</v>
      </c>
      <c r="AE42" s="336">
        <v>1559</v>
      </c>
      <c r="AF42" s="336"/>
      <c r="AG42" s="336">
        <v>1891</v>
      </c>
      <c r="AH42" s="336">
        <v>1891</v>
      </c>
      <c r="AI42" s="336">
        <v>1891</v>
      </c>
      <c r="AJ42" s="336">
        <f>AI42/AH42*100</f>
        <v>100</v>
      </c>
      <c r="AK42" s="336">
        <v>0</v>
      </c>
      <c r="AL42" s="336">
        <v>737</v>
      </c>
      <c r="AM42" s="336"/>
      <c r="AN42" s="336">
        <v>1155</v>
      </c>
      <c r="AO42" s="336">
        <v>1155</v>
      </c>
      <c r="AP42" s="336">
        <v>1155</v>
      </c>
      <c r="AQ42" s="336">
        <v>100</v>
      </c>
      <c r="AR42" s="336"/>
      <c r="AS42" s="338">
        <v>875</v>
      </c>
      <c r="AT42" s="336">
        <v>437</v>
      </c>
      <c r="AU42" s="336">
        <v>1483.9</v>
      </c>
      <c r="AV42" s="336">
        <v>1483.9</v>
      </c>
      <c r="AW42" s="336">
        <v>1483.9</v>
      </c>
      <c r="AX42" s="336">
        <v>100</v>
      </c>
      <c r="AY42" s="336"/>
      <c r="AZ42" s="336">
        <v>51</v>
      </c>
      <c r="BA42" s="336"/>
      <c r="BB42" s="336">
        <v>1002</v>
      </c>
      <c r="BC42" s="336">
        <v>1002</v>
      </c>
      <c r="BD42" s="336">
        <v>1002</v>
      </c>
      <c r="BE42" s="332">
        <f>BD42/BC42*100</f>
        <v>100</v>
      </c>
      <c r="BF42" s="336"/>
    </row>
    <row r="43" spans="1:58" s="339" customFormat="1" ht="12.75">
      <c r="A43" s="335" t="s">
        <v>71</v>
      </c>
      <c r="B43" s="335">
        <f t="shared" si="23"/>
        <v>195248</v>
      </c>
      <c r="C43" s="335">
        <f t="shared" si="23"/>
        <v>93664</v>
      </c>
      <c r="D43" s="335">
        <f t="shared" si="23"/>
        <v>151167.5</v>
      </c>
      <c r="E43" s="335">
        <f t="shared" si="23"/>
        <v>151128.8</v>
      </c>
      <c r="F43" s="335">
        <f t="shared" si="23"/>
        <v>101549.3</v>
      </c>
      <c r="G43" s="335">
        <f>F43/E43*100</f>
        <v>67.19387701086755</v>
      </c>
      <c r="H43" s="335">
        <f>F43/C43*100</f>
        <v>108.41870942944996</v>
      </c>
      <c r="I43" s="335">
        <v>187327</v>
      </c>
      <c r="J43" s="335">
        <v>93664</v>
      </c>
      <c r="K43" s="336">
        <v>149141.3</v>
      </c>
      <c r="L43" s="336">
        <v>149141</v>
      </c>
      <c r="M43" s="335">
        <v>99625.7</v>
      </c>
      <c r="N43" s="335">
        <f t="shared" si="25"/>
        <v>66.79967279286045</v>
      </c>
      <c r="O43" s="335">
        <f>M43/J43*100</f>
        <v>106.36498548001366</v>
      </c>
      <c r="P43" s="336">
        <f t="shared" si="24"/>
        <v>7921</v>
      </c>
      <c r="Q43" s="336">
        <f t="shared" si="24"/>
        <v>0</v>
      </c>
      <c r="R43" s="336">
        <f t="shared" si="24"/>
        <v>2026.2</v>
      </c>
      <c r="S43" s="336">
        <f t="shared" si="24"/>
        <v>1987.8000000000002</v>
      </c>
      <c r="T43" s="336">
        <f t="shared" si="24"/>
        <v>1923.6000000000001</v>
      </c>
      <c r="U43" s="336"/>
      <c r="V43" s="336">
        <f t="shared" si="26"/>
        <v>0</v>
      </c>
      <c r="W43" s="336">
        <v>2191</v>
      </c>
      <c r="X43" s="336"/>
      <c r="Y43" s="336"/>
      <c r="Z43" s="336"/>
      <c r="AA43" s="336"/>
      <c r="AB43" s="336"/>
      <c r="AC43" s="336"/>
      <c r="AD43" s="335" t="s">
        <v>72</v>
      </c>
      <c r="AE43" s="336">
        <v>2752</v>
      </c>
      <c r="AF43" s="336"/>
      <c r="AG43" s="336">
        <v>306.9</v>
      </c>
      <c r="AH43" s="336">
        <v>306.9</v>
      </c>
      <c r="AI43" s="336">
        <v>306.9</v>
      </c>
      <c r="AJ43" s="336">
        <v>100</v>
      </c>
      <c r="AK43" s="336">
        <v>0</v>
      </c>
      <c r="AL43" s="336">
        <v>1775</v>
      </c>
      <c r="AM43" s="336"/>
      <c r="AN43" s="336">
        <v>153.4</v>
      </c>
      <c r="AO43" s="336">
        <v>115</v>
      </c>
      <c r="AP43" s="336">
        <v>50.8</v>
      </c>
      <c r="AQ43" s="336">
        <f aca="true" t="shared" si="27" ref="AQ43:AQ48">AP43/AO43*100</f>
        <v>44.17391304347826</v>
      </c>
      <c r="AR43" s="336"/>
      <c r="AS43" s="338">
        <v>584</v>
      </c>
      <c r="AT43" s="336"/>
      <c r="AU43" s="336">
        <v>1565.9</v>
      </c>
      <c r="AV43" s="336">
        <v>1565.9</v>
      </c>
      <c r="AW43" s="336">
        <v>1565.9</v>
      </c>
      <c r="AX43" s="336">
        <v>100</v>
      </c>
      <c r="AY43" s="336"/>
      <c r="AZ43" s="336">
        <v>619</v>
      </c>
      <c r="BA43" s="336"/>
      <c r="BB43" s="336"/>
      <c r="BC43" s="336"/>
      <c r="BD43" s="336"/>
      <c r="BE43" s="338"/>
      <c r="BF43" s="336"/>
    </row>
    <row r="44" spans="1:58" s="339" customFormat="1" ht="12.75">
      <c r="A44" s="335" t="s">
        <v>72</v>
      </c>
      <c r="B44" s="335">
        <f t="shared" si="23"/>
        <v>147565.3</v>
      </c>
      <c r="C44" s="335">
        <f t="shared" si="23"/>
        <v>73465</v>
      </c>
      <c r="D44" s="335">
        <f t="shared" si="23"/>
        <v>292787.4</v>
      </c>
      <c r="E44" s="335">
        <f t="shared" si="23"/>
        <v>292766.8</v>
      </c>
      <c r="F44" s="335">
        <f t="shared" si="23"/>
        <v>189563.80000000002</v>
      </c>
      <c r="G44" s="335">
        <f>F44/E44*100</f>
        <v>64.74907673957567</v>
      </c>
      <c r="H44" s="335">
        <f>F44/C44*100</f>
        <v>258.03280473694963</v>
      </c>
      <c r="I44" s="335">
        <v>146930</v>
      </c>
      <c r="J44" s="335">
        <v>73465</v>
      </c>
      <c r="K44" s="336">
        <v>280219.4</v>
      </c>
      <c r="L44" s="336">
        <v>280219</v>
      </c>
      <c r="M44" s="335">
        <v>187768.1</v>
      </c>
      <c r="N44" s="335">
        <f t="shared" si="25"/>
        <v>67.00762617809643</v>
      </c>
      <c r="O44" s="335">
        <f>M44/J44*100</f>
        <v>255.5885115361056</v>
      </c>
      <c r="P44" s="336">
        <f t="shared" si="24"/>
        <v>635.3</v>
      </c>
      <c r="Q44" s="336">
        <f t="shared" si="24"/>
        <v>0</v>
      </c>
      <c r="R44" s="336">
        <f t="shared" si="24"/>
        <v>12568</v>
      </c>
      <c r="S44" s="336">
        <f t="shared" si="24"/>
        <v>12547.800000000001</v>
      </c>
      <c r="T44" s="336">
        <f t="shared" si="24"/>
        <v>1795.7</v>
      </c>
      <c r="U44" s="336">
        <f t="shared" si="26"/>
        <v>388.0001964091076</v>
      </c>
      <c r="V44" s="336">
        <f t="shared" si="26"/>
        <v>0</v>
      </c>
      <c r="W44" s="336"/>
      <c r="X44" s="336"/>
      <c r="Y44" s="336">
        <v>11651</v>
      </c>
      <c r="Z44" s="336">
        <v>11651</v>
      </c>
      <c r="AA44" s="336">
        <v>965.7</v>
      </c>
      <c r="AB44" s="336">
        <f>AA44/Z44*100</f>
        <v>8.288558921980945</v>
      </c>
      <c r="AC44" s="336"/>
      <c r="AD44" s="335" t="s">
        <v>71</v>
      </c>
      <c r="AE44" s="336">
        <v>254.3</v>
      </c>
      <c r="AF44" s="336"/>
      <c r="AG44" s="336">
        <v>641.9</v>
      </c>
      <c r="AH44" s="336">
        <v>641.9</v>
      </c>
      <c r="AI44" s="336">
        <v>594.8</v>
      </c>
      <c r="AJ44" s="336">
        <v>100</v>
      </c>
      <c r="AK44" s="336">
        <v>0</v>
      </c>
      <c r="AL44" s="336">
        <v>127</v>
      </c>
      <c r="AM44" s="336"/>
      <c r="AN44" s="336">
        <v>97.1</v>
      </c>
      <c r="AO44" s="336">
        <v>97.1</v>
      </c>
      <c r="AP44" s="336">
        <v>77.4</v>
      </c>
      <c r="AQ44" s="336">
        <f t="shared" si="27"/>
        <v>79.71163748712668</v>
      </c>
      <c r="AR44" s="336"/>
      <c r="AS44" s="338">
        <v>254</v>
      </c>
      <c r="AT44" s="336"/>
      <c r="AU44" s="336">
        <v>153.4</v>
      </c>
      <c r="AV44" s="336">
        <v>133.2</v>
      </c>
      <c r="AW44" s="336">
        <v>133.2</v>
      </c>
      <c r="AX44" s="336">
        <v>100</v>
      </c>
      <c r="AY44" s="336"/>
      <c r="AZ44" s="336"/>
      <c r="BA44" s="336"/>
      <c r="BB44" s="336">
        <v>24.6</v>
      </c>
      <c r="BC44" s="336">
        <v>24.6</v>
      </c>
      <c r="BD44" s="336">
        <v>24.6</v>
      </c>
      <c r="BE44" s="336">
        <v>100</v>
      </c>
      <c r="BF44" s="336"/>
    </row>
    <row r="45" spans="1:58" s="339" customFormat="1" ht="12.75">
      <c r="A45" s="335" t="s">
        <v>73</v>
      </c>
      <c r="B45" s="335">
        <f t="shared" si="23"/>
        <v>36999</v>
      </c>
      <c r="C45" s="335">
        <f t="shared" si="23"/>
        <v>7056.5</v>
      </c>
      <c r="D45" s="335">
        <f t="shared" si="23"/>
        <v>72821.3</v>
      </c>
      <c r="E45" s="335">
        <f t="shared" si="23"/>
        <v>72821.3</v>
      </c>
      <c r="F45" s="335">
        <f t="shared" si="23"/>
        <v>19941.8</v>
      </c>
      <c r="G45" s="335"/>
      <c r="H45" s="335"/>
      <c r="I45" s="335">
        <v>14113</v>
      </c>
      <c r="J45" s="335">
        <v>7056.5</v>
      </c>
      <c r="K45" s="336">
        <v>59109</v>
      </c>
      <c r="L45" s="336">
        <v>59109</v>
      </c>
      <c r="M45" s="335">
        <v>6310.8</v>
      </c>
      <c r="N45" s="335">
        <f t="shared" si="25"/>
        <v>10.67654671877379</v>
      </c>
      <c r="O45" s="335">
        <f>M45/J45*100</f>
        <v>89.43243817756678</v>
      </c>
      <c r="P45" s="336">
        <f t="shared" si="24"/>
        <v>22886</v>
      </c>
      <c r="Q45" s="336">
        <f t="shared" si="24"/>
        <v>0</v>
      </c>
      <c r="R45" s="336">
        <f t="shared" si="24"/>
        <v>13712.300000000001</v>
      </c>
      <c r="S45" s="336">
        <f t="shared" si="24"/>
        <v>13712.300000000001</v>
      </c>
      <c r="T45" s="336">
        <f t="shared" si="24"/>
        <v>13631</v>
      </c>
      <c r="U45" s="336">
        <f t="shared" si="26"/>
        <v>496.4423102901586</v>
      </c>
      <c r="V45" s="336">
        <f t="shared" si="26"/>
        <v>0</v>
      </c>
      <c r="W45" s="336">
        <v>13379</v>
      </c>
      <c r="X45" s="336"/>
      <c r="Y45" s="336">
        <v>6045.6</v>
      </c>
      <c r="Z45" s="336">
        <v>6045.6</v>
      </c>
      <c r="AA45" s="336">
        <v>6045.6</v>
      </c>
      <c r="AB45" s="336">
        <v>100</v>
      </c>
      <c r="AC45" s="336"/>
      <c r="AD45" s="335" t="s">
        <v>73</v>
      </c>
      <c r="AE45" s="336">
        <v>5396</v>
      </c>
      <c r="AF45" s="336"/>
      <c r="AG45" s="336">
        <v>5046.3</v>
      </c>
      <c r="AH45" s="336">
        <v>5046.3</v>
      </c>
      <c r="AI45" s="336">
        <v>5006</v>
      </c>
      <c r="AJ45" s="336">
        <f>AI45/AH45*100</f>
        <v>99.20139508154489</v>
      </c>
      <c r="AK45" s="336">
        <v>0</v>
      </c>
      <c r="AL45" s="336">
        <v>1114</v>
      </c>
      <c r="AM45" s="336"/>
      <c r="AN45" s="336">
        <v>700.3</v>
      </c>
      <c r="AO45" s="336">
        <v>700.3</v>
      </c>
      <c r="AP45" s="336">
        <v>700.3</v>
      </c>
      <c r="AQ45" s="336">
        <f t="shared" si="27"/>
        <v>100</v>
      </c>
      <c r="AR45" s="336"/>
      <c r="AS45" s="338">
        <v>1926</v>
      </c>
      <c r="AT45" s="336"/>
      <c r="AU45" s="336">
        <v>1486</v>
      </c>
      <c r="AV45" s="336">
        <v>1486</v>
      </c>
      <c r="AW45" s="336">
        <v>1445</v>
      </c>
      <c r="AX45" s="336">
        <f>AW45/AV45*100</f>
        <v>97.24091520861373</v>
      </c>
      <c r="AY45" s="336"/>
      <c r="AZ45" s="336">
        <v>1071</v>
      </c>
      <c r="BA45" s="336"/>
      <c r="BB45" s="336">
        <v>434.1</v>
      </c>
      <c r="BC45" s="336">
        <v>434.1</v>
      </c>
      <c r="BD45" s="336">
        <v>434.1</v>
      </c>
      <c r="BE45" s="336">
        <v>100</v>
      </c>
      <c r="BF45" s="336"/>
    </row>
    <row r="46" spans="1:58" s="341" customFormat="1" ht="12.75">
      <c r="A46" s="340" t="s">
        <v>74</v>
      </c>
      <c r="B46" s="340">
        <f aca="true" t="shared" si="28" ref="B46:M46">B39+B43+B44+B45</f>
        <v>492168.3</v>
      </c>
      <c r="C46" s="340">
        <f t="shared" si="28"/>
        <v>226460</v>
      </c>
      <c r="D46" s="340">
        <f t="shared" si="28"/>
        <v>623447.6000000001</v>
      </c>
      <c r="E46" s="340">
        <f t="shared" si="28"/>
        <v>601290.45</v>
      </c>
      <c r="F46" s="340">
        <f t="shared" si="28"/>
        <v>383486.5</v>
      </c>
      <c r="G46" s="340">
        <f t="shared" si="28"/>
        <v>396.551583143111</v>
      </c>
      <c r="H46" s="340">
        <f t="shared" si="28"/>
        <v>730.7075457732574</v>
      </c>
      <c r="I46" s="340">
        <f t="shared" si="28"/>
        <v>425291</v>
      </c>
      <c r="J46" s="340">
        <f t="shared" si="28"/>
        <v>212646.5</v>
      </c>
      <c r="K46" s="340">
        <f t="shared" si="28"/>
        <v>545963.2</v>
      </c>
      <c r="L46" s="340">
        <f t="shared" si="28"/>
        <v>533322.75</v>
      </c>
      <c r="M46" s="340">
        <f t="shared" si="28"/>
        <v>329485.8</v>
      </c>
      <c r="N46" s="340">
        <f t="shared" si="25"/>
        <v>61.77981344317301</v>
      </c>
      <c r="O46" s="340">
        <f>M46/J46*100</f>
        <v>154.94532004994204</v>
      </c>
      <c r="P46" s="338">
        <f>W46+AE46+AL46+AS46+AZ46</f>
        <v>66877.3</v>
      </c>
      <c r="Q46" s="340">
        <f>Q39+Q43+Q44+Q45</f>
        <v>13813.5</v>
      </c>
      <c r="R46" s="340">
        <f>R39+R43+R44+R45</f>
        <v>77484.4</v>
      </c>
      <c r="S46" s="340">
        <f>S39+S43+S44+S45</f>
        <v>67967.7</v>
      </c>
      <c r="T46" s="340">
        <f>T39+T43+T44+T45</f>
        <v>54000.69999999999</v>
      </c>
      <c r="U46" s="340">
        <f>T46/S46*100</f>
        <v>79.45053312087947</v>
      </c>
      <c r="V46" s="340">
        <f>T46/Q46*100</f>
        <v>390.9269917110073</v>
      </c>
      <c r="W46" s="340">
        <f aca="true" t="shared" si="29" ref="W46:AC46">W39+W43+W44+W45</f>
        <v>26570</v>
      </c>
      <c r="X46" s="340">
        <f t="shared" si="29"/>
        <v>2374</v>
      </c>
      <c r="Y46" s="340">
        <f t="shared" si="29"/>
        <v>36837.6</v>
      </c>
      <c r="Z46" s="340">
        <f t="shared" si="29"/>
        <v>33922.6</v>
      </c>
      <c r="AA46" s="340">
        <f t="shared" si="29"/>
        <v>23282</v>
      </c>
      <c r="AB46" s="340">
        <f t="shared" si="29"/>
        <v>377.01273325466076</v>
      </c>
      <c r="AC46" s="340">
        <f t="shared" si="29"/>
        <v>564.0574356926558</v>
      </c>
      <c r="AD46" s="340" t="s">
        <v>74</v>
      </c>
      <c r="AE46" s="340">
        <f>AE39+AE43+AE44+AE45</f>
        <v>19432.3</v>
      </c>
      <c r="AF46" s="340">
        <f>AF39+AF43+AF44+AF45</f>
        <v>4736</v>
      </c>
      <c r="AG46" s="340">
        <f>AG39+AG43+AG44+AG45</f>
        <v>18779.1</v>
      </c>
      <c r="AH46" s="340">
        <f>AH39+AH43+AH44+AH45</f>
        <v>15870.7</v>
      </c>
      <c r="AI46" s="340">
        <f>AI39+AI43+AI44+AI45</f>
        <v>13816.8</v>
      </c>
      <c r="AJ46" s="340">
        <f>AI46/AH46*100</f>
        <v>87.05854184125464</v>
      </c>
      <c r="AK46" s="340">
        <f>AI46/AF46*100</f>
        <v>291.73986486486484</v>
      </c>
      <c r="AL46" s="340">
        <f>AL39+AL43+AL44+AL45</f>
        <v>6912</v>
      </c>
      <c r="AM46" s="340">
        <f>AM39+AM43+AM44+AM45</f>
        <v>1579.5</v>
      </c>
      <c r="AN46" s="340">
        <f>AN39+AN43+AN44+AN45</f>
        <v>5781.8</v>
      </c>
      <c r="AO46" s="340">
        <f>AO39+AO43+AO44+AO45</f>
        <v>4762.099999999999</v>
      </c>
      <c r="AP46" s="340">
        <f>AP39+AP43+AP44+AP45</f>
        <v>4013</v>
      </c>
      <c r="AQ46" s="340">
        <f t="shared" si="27"/>
        <v>84.26954494865711</v>
      </c>
      <c r="AR46" s="340">
        <f>AQ46/AP46*100</f>
        <v>2.0999139035299557</v>
      </c>
      <c r="AS46" s="340">
        <f>AS39+AS43+AS44+AS45</f>
        <v>10634</v>
      </c>
      <c r="AT46" s="340">
        <f>AT39+AT43+AT44+AT45</f>
        <v>3934</v>
      </c>
      <c r="AU46" s="340">
        <f>AU39+AU43+AU44+AU45</f>
        <v>12717.199999999999</v>
      </c>
      <c r="AV46" s="340">
        <f>AV39+AV43+AV44+AV45</f>
        <v>10553.800000000001</v>
      </c>
      <c r="AW46" s="340">
        <f>AW39+AW43+AW44+AW45</f>
        <v>10034.1</v>
      </c>
      <c r="AX46" s="340">
        <f>AW46/AV46*100</f>
        <v>95.07570732816615</v>
      </c>
      <c r="AY46" s="340">
        <f>AX46/AW46*100</f>
        <v>0.947526009588963</v>
      </c>
      <c r="AZ46" s="340">
        <f aca="true" t="shared" si="30" ref="AZ46:BF46">AZ39+AZ43+AZ44+AZ45</f>
        <v>3329</v>
      </c>
      <c r="BA46" s="340">
        <f t="shared" si="30"/>
        <v>1190</v>
      </c>
      <c r="BB46" s="340">
        <f t="shared" si="30"/>
        <v>3368.7</v>
      </c>
      <c r="BC46" s="340">
        <f t="shared" si="30"/>
        <v>2858.5</v>
      </c>
      <c r="BD46" s="340">
        <f t="shared" si="30"/>
        <v>2854.7999999999997</v>
      </c>
      <c r="BE46" s="340">
        <f t="shared" si="30"/>
        <v>477.1361651724116</v>
      </c>
      <c r="BF46" s="340">
        <f t="shared" si="30"/>
        <v>202.12546379838204</v>
      </c>
    </row>
    <row r="47" spans="1:58" s="344" customFormat="1" ht="12.75">
      <c r="A47" s="342" t="s">
        <v>75</v>
      </c>
      <c r="B47" s="343">
        <f aca="true" t="shared" si="31" ref="B47:F48">I47+P47</f>
        <v>744284.48</v>
      </c>
      <c r="C47" s="343">
        <f t="shared" si="31"/>
        <v>398882.29999999993</v>
      </c>
      <c r="D47" s="343">
        <f t="shared" si="31"/>
        <v>889949.2</v>
      </c>
      <c r="E47" s="343">
        <f t="shared" si="31"/>
        <v>799756.05</v>
      </c>
      <c r="F47" s="343">
        <f t="shared" si="31"/>
        <v>552585.396</v>
      </c>
      <c r="G47" s="343">
        <f>F47/E47*100</f>
        <v>69.09424392600718</v>
      </c>
      <c r="H47" s="343">
        <f>F47/C47*100</f>
        <v>138.53344608171386</v>
      </c>
      <c r="I47" s="343">
        <f>I46+I35+I36+I38</f>
        <v>586267.18</v>
      </c>
      <c r="J47" s="343">
        <f>J46+J35+J36+J38</f>
        <v>321535.49999999994</v>
      </c>
      <c r="K47" s="343">
        <f>K46+K35+K36+K38</f>
        <v>730049.2</v>
      </c>
      <c r="L47" s="343">
        <f>L46+L35+L36+L38</f>
        <v>670808.75</v>
      </c>
      <c r="M47" s="343">
        <f>M46+M35+M36+M38</f>
        <v>450722.392</v>
      </c>
      <c r="N47" s="343">
        <f t="shared" si="25"/>
        <v>67.19089338056487</v>
      </c>
      <c r="O47" s="343">
        <f aca="true" t="shared" si="32" ref="O47:T47">O46+O35+O36+O38</f>
        <v>266.43870576076733</v>
      </c>
      <c r="P47" s="343">
        <f t="shared" si="32"/>
        <v>158017.3</v>
      </c>
      <c r="Q47" s="343">
        <f t="shared" si="32"/>
        <v>77346.8</v>
      </c>
      <c r="R47" s="343">
        <f t="shared" si="32"/>
        <v>159900</v>
      </c>
      <c r="S47" s="343">
        <f t="shared" si="32"/>
        <v>128947.29999999999</v>
      </c>
      <c r="T47" s="343">
        <f t="shared" si="32"/>
        <v>101863.00399999999</v>
      </c>
      <c r="U47" s="340">
        <f>T47/S47*100</f>
        <v>78.99584093656867</v>
      </c>
      <c r="V47" s="340">
        <f>T47/Q47*100</f>
        <v>131.69646837361077</v>
      </c>
      <c r="W47" s="343">
        <f>W46+W35+W36+W38</f>
        <v>74897</v>
      </c>
      <c r="X47" s="343">
        <f>X46+X35+X36+X38</f>
        <v>37003.7</v>
      </c>
      <c r="Y47" s="343">
        <v>84250</v>
      </c>
      <c r="Z47" s="343">
        <f>Z46+Z35+Z36+Z38</f>
        <v>62220.6</v>
      </c>
      <c r="AA47" s="343">
        <v>32284.9</v>
      </c>
      <c r="AB47" s="340">
        <f>AB40+AB44+AB45+AB46</f>
        <v>551.9202033514268</v>
      </c>
      <c r="AC47" s="340">
        <f>AC40+AC44+AC45+AC46</f>
        <v>783.3970583341652</v>
      </c>
      <c r="AD47" s="342" t="s">
        <v>75</v>
      </c>
      <c r="AE47" s="343">
        <f>AE46+AE35+AE36+AE38</f>
        <v>38428.3</v>
      </c>
      <c r="AF47" s="343">
        <f>AF46+AF35+AF36+AF38</f>
        <v>15444.1</v>
      </c>
      <c r="AG47" s="343">
        <f>AG46+AG35+AG36+AG38</f>
        <v>32824.1</v>
      </c>
      <c r="AH47" s="343">
        <f>AH46+AH35+AH36+AH38</f>
        <v>26111.7</v>
      </c>
      <c r="AI47" s="343">
        <f>AI46+AI35+AI36+AI38</f>
        <v>24767.932999999997</v>
      </c>
      <c r="AJ47" s="343">
        <f>AI47/AH47*100</f>
        <v>94.8537743616846</v>
      </c>
      <c r="AK47" s="343">
        <f>AI47/AF47*100</f>
        <v>160.3714881411024</v>
      </c>
      <c r="AL47" s="343">
        <f>AL46+AL35+AL36+AL38</f>
        <v>9427</v>
      </c>
      <c r="AM47" s="343">
        <f>AM46+AM35+AM36+AM38</f>
        <v>3724.5</v>
      </c>
      <c r="AN47" s="343">
        <f>AN46+AN35+AN36+AN38</f>
        <v>9562.8</v>
      </c>
      <c r="AO47" s="343">
        <f>AO46+AO35+AO36+AO38</f>
        <v>7307.099999999999</v>
      </c>
      <c r="AP47" s="343">
        <f>AP46+AP35+AP36+AP38</f>
        <v>5786.216</v>
      </c>
      <c r="AQ47" s="343">
        <f t="shared" si="27"/>
        <v>79.18621614594026</v>
      </c>
      <c r="AR47" s="343">
        <f>AP47/AM47*100</f>
        <v>155.3555108068197</v>
      </c>
      <c r="AS47" s="343">
        <f>AS46+AS35+AS36+AS38</f>
        <v>23399</v>
      </c>
      <c r="AT47" s="343">
        <f>AT46+AT35+AT36+AT38</f>
        <v>13483</v>
      </c>
      <c r="AU47" s="343">
        <f>AU46+AU35+AU36+AU38</f>
        <v>28084.8</v>
      </c>
      <c r="AV47" s="343">
        <f>AV46+AV35+AV36+AV38</f>
        <v>23359.4</v>
      </c>
      <c r="AW47" s="343">
        <f>AW46+AW35+AW36+AW38</f>
        <v>22599.864</v>
      </c>
      <c r="AX47" s="343">
        <f>AW47/AV47*100</f>
        <v>96.74847812871906</v>
      </c>
      <c r="AY47" s="343">
        <f>AW47/AT47*100</f>
        <v>167.61747385596678</v>
      </c>
      <c r="AZ47" s="343">
        <f>AZ46+AZ35+AZ36+AZ38</f>
        <v>11866</v>
      </c>
      <c r="BA47" s="343">
        <f>BA46+BA35+BA36+BA38</f>
        <v>7691.5</v>
      </c>
      <c r="BB47" s="343">
        <f>BB46+BB35+BB36+BB38</f>
        <v>12218.7</v>
      </c>
      <c r="BC47" s="343">
        <f>BC46+BC35+BC36+BC38</f>
        <v>9948.5</v>
      </c>
      <c r="BD47" s="343">
        <f>BD46+BD35+BD36+BD38</f>
        <v>6958.195</v>
      </c>
      <c r="BE47" s="343">
        <f>BD47/BC47*100</f>
        <v>69.94215208322862</v>
      </c>
      <c r="BF47" s="343">
        <f>BD47/BA47*100</f>
        <v>90.46603393356301</v>
      </c>
    </row>
    <row r="48" spans="1:58" s="344" customFormat="1" ht="12.75">
      <c r="A48" s="342" t="s">
        <v>76</v>
      </c>
      <c r="B48" s="342">
        <f t="shared" si="31"/>
        <v>680683</v>
      </c>
      <c r="C48" s="342">
        <f t="shared" si="31"/>
        <v>181072</v>
      </c>
      <c r="D48" s="342">
        <f t="shared" si="31"/>
        <v>876286.9</v>
      </c>
      <c r="E48" s="342">
        <f t="shared" si="31"/>
        <v>657314.7</v>
      </c>
      <c r="F48" s="343">
        <f t="shared" si="31"/>
        <v>440265.3</v>
      </c>
      <c r="G48" s="343">
        <f>F48/E48*100</f>
        <v>66.9793783708169</v>
      </c>
      <c r="H48" s="343">
        <f>F48/C48*100</f>
        <v>243.14377706105859</v>
      </c>
      <c r="I48" s="342">
        <v>586745</v>
      </c>
      <c r="J48" s="342">
        <v>154744</v>
      </c>
      <c r="K48" s="345">
        <v>784084</v>
      </c>
      <c r="L48" s="345">
        <v>588063</v>
      </c>
      <c r="M48" s="343">
        <v>385409</v>
      </c>
      <c r="N48" s="343">
        <f t="shared" si="25"/>
        <v>65.5387262929312</v>
      </c>
      <c r="O48" s="343">
        <f>M48/J48*100</f>
        <v>249.0623222871323</v>
      </c>
      <c r="P48" s="338">
        <f>W48+AE48+AL48+AS48+AZ48</f>
        <v>93938</v>
      </c>
      <c r="Q48" s="338">
        <f>X48+AF48+AM48+AT48+BA48</f>
        <v>26328</v>
      </c>
      <c r="R48" s="338">
        <f>Y48+AG48+AN48+AU48+BB48</f>
        <v>92202.9</v>
      </c>
      <c r="S48" s="338">
        <f>Z48+AH48+AO48+AV48+BC48</f>
        <v>69251.7</v>
      </c>
      <c r="T48" s="346">
        <f>AA48+AI48+AP48+AW48+BD48</f>
        <v>54856.3</v>
      </c>
      <c r="U48" s="340">
        <f>T48/S48*100</f>
        <v>79.2129290688893</v>
      </c>
      <c r="V48" s="340">
        <f>T48/Q48*100</f>
        <v>208.35726223032515</v>
      </c>
      <c r="W48" s="345"/>
      <c r="X48" s="345"/>
      <c r="Y48" s="345"/>
      <c r="Z48" s="345"/>
      <c r="AA48" s="345"/>
      <c r="AB48" s="345"/>
      <c r="AC48" s="345"/>
      <c r="AD48" s="342" t="s">
        <v>76</v>
      </c>
      <c r="AE48" s="345">
        <v>42514</v>
      </c>
      <c r="AF48" s="345">
        <v>10628</v>
      </c>
      <c r="AG48" s="345">
        <v>37766</v>
      </c>
      <c r="AH48" s="345">
        <v>28324</v>
      </c>
      <c r="AI48" s="347">
        <v>18917</v>
      </c>
      <c r="AJ48" s="343">
        <f>AI48/AH48*100</f>
        <v>66.78788306736337</v>
      </c>
      <c r="AK48" s="343">
        <f>AI48/AF48*100</f>
        <v>177.9920963492661</v>
      </c>
      <c r="AL48" s="345">
        <v>11356</v>
      </c>
      <c r="AM48" s="345">
        <v>5678</v>
      </c>
      <c r="AN48" s="345">
        <v>9682</v>
      </c>
      <c r="AO48" s="345">
        <v>7261.7</v>
      </c>
      <c r="AP48" s="347">
        <v>4843.5</v>
      </c>
      <c r="AQ48" s="343">
        <f t="shared" si="27"/>
        <v>66.69925774956278</v>
      </c>
      <c r="AR48" s="343">
        <f>AP48/AM48*100</f>
        <v>85.30292356463544</v>
      </c>
      <c r="AS48" s="345">
        <v>26525</v>
      </c>
      <c r="AT48" s="345">
        <v>6366</v>
      </c>
      <c r="AU48" s="345">
        <v>31877.9</v>
      </c>
      <c r="AV48" s="345">
        <v>23908</v>
      </c>
      <c r="AW48" s="347">
        <v>21428.8</v>
      </c>
      <c r="AX48" s="343">
        <f>AW48/AV48*100</f>
        <v>89.63024928894093</v>
      </c>
      <c r="AY48" s="343">
        <f>AW48/AT48*100</f>
        <v>336.6132579327678</v>
      </c>
      <c r="AZ48" s="345">
        <v>13543</v>
      </c>
      <c r="BA48" s="345">
        <v>3656</v>
      </c>
      <c r="BB48" s="345">
        <v>12877</v>
      </c>
      <c r="BC48" s="345">
        <v>9758</v>
      </c>
      <c r="BD48" s="347">
        <v>9667</v>
      </c>
      <c r="BE48" s="343">
        <f>BD48/BC48*100</f>
        <v>99.0674318507891</v>
      </c>
      <c r="BF48" s="343">
        <f>BD48/BA48*100</f>
        <v>264.4146608315098</v>
      </c>
    </row>
    <row r="49" spans="1:40" s="339" customFormat="1" ht="12.75">
      <c r="A49" s="44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9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</row>
    <row r="50" spans="1:40" s="339" customFormat="1" ht="12.75">
      <c r="A50" s="44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9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</row>
    <row r="51" spans="1:40" s="339" customFormat="1" ht="12.75">
      <c r="A51" s="44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9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</row>
    <row r="52" spans="1:40" s="339" customFormat="1" ht="12.75">
      <c r="A52" s="44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9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</row>
    <row r="53" spans="1:40" s="339" customFormat="1" ht="12.75">
      <c r="A53" s="44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9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</row>
    <row r="54" spans="1:40" s="339" customFormat="1" ht="12.75">
      <c r="A54" s="44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9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</row>
    <row r="55" spans="1:40" s="339" customFormat="1" ht="12.75">
      <c r="A55" s="44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9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</row>
    <row r="56" spans="1:40" s="339" customFormat="1" ht="12.75">
      <c r="A56" s="44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9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</row>
    <row r="57" spans="1:40" s="339" customFormat="1" ht="12.75">
      <c r="A57" s="44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9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</row>
    <row r="58" spans="1:40" s="339" customFormat="1" ht="12.75">
      <c r="A58" s="44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9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</row>
    <row r="59" spans="1:40" s="339" customFormat="1" ht="12.75">
      <c r="A59" s="44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9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</row>
    <row r="60" spans="1:40" s="339" customFormat="1" ht="12.75">
      <c r="A60" s="44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9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</row>
    <row r="61" spans="1:40" s="339" customFormat="1" ht="12.75">
      <c r="A61" s="44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9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</row>
    <row r="62" spans="1:40" s="339" customFormat="1" ht="12.75">
      <c r="A62" s="44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9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</row>
    <row r="63" spans="1:40" s="339" customFormat="1" ht="12.75">
      <c r="A63" s="44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9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</row>
    <row r="64" spans="1:40" s="339" customFormat="1" ht="12.75">
      <c r="A64" s="44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9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</row>
    <row r="65" spans="1:40" s="339" customFormat="1" ht="12.75">
      <c r="A65" s="44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9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</row>
    <row r="66" spans="1:40" s="339" customFormat="1" ht="12.75">
      <c r="A66" s="44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9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</row>
    <row r="67" spans="1:40" s="339" customFormat="1" ht="12.75">
      <c r="A67" s="44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9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</row>
    <row r="68" spans="1:40" s="339" customFormat="1" ht="12.75">
      <c r="A68" s="44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9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</row>
    <row r="69" spans="1:40" s="339" customFormat="1" ht="12.75">
      <c r="A69" s="44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9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</row>
    <row r="70" spans="1:40" s="339" customFormat="1" ht="12.75">
      <c r="A70" s="44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9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</row>
    <row r="71" spans="1:40" s="339" customFormat="1" ht="12.75">
      <c r="A71" s="44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9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</row>
    <row r="72" spans="1:40" s="339" customFormat="1" ht="12.75">
      <c r="A72" s="44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9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</row>
    <row r="73" spans="1:58" ht="12.75">
      <c r="A73" s="351"/>
      <c r="B73" s="350"/>
      <c r="C73" s="350"/>
      <c r="D73" s="350"/>
      <c r="E73" s="350"/>
      <c r="F73" s="350"/>
      <c r="G73" s="350"/>
      <c r="H73" s="350"/>
      <c r="I73" s="350"/>
      <c r="J73" s="350"/>
      <c r="M73" s="350"/>
      <c r="N73" s="350"/>
      <c r="O73" s="350"/>
      <c r="R73" s="350"/>
      <c r="S73" s="350"/>
      <c r="AA73" s="349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2.75">
      <c r="A74" s="351"/>
      <c r="B74" s="350"/>
      <c r="C74" s="350"/>
      <c r="D74" s="350"/>
      <c r="E74" s="350"/>
      <c r="F74" s="350"/>
      <c r="G74" s="350"/>
      <c r="H74" s="350"/>
      <c r="I74" s="350"/>
      <c r="J74" s="350"/>
      <c r="M74" s="350"/>
      <c r="N74" s="350"/>
      <c r="O74" s="350"/>
      <c r="R74" s="350"/>
      <c r="S74" s="350"/>
      <c r="AA74" s="349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2.75">
      <c r="A75" s="351"/>
      <c r="B75" s="350"/>
      <c r="C75" s="350"/>
      <c r="D75" s="350"/>
      <c r="E75" s="350"/>
      <c r="F75" s="350"/>
      <c r="G75" s="350"/>
      <c r="H75" s="350"/>
      <c r="I75" s="350"/>
      <c r="J75" s="350"/>
      <c r="M75" s="350"/>
      <c r="N75" s="350"/>
      <c r="O75" s="350"/>
      <c r="R75" s="350"/>
      <c r="S75" s="350"/>
      <c r="AA75" s="349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2.75">
      <c r="A76" s="351"/>
      <c r="B76" s="350"/>
      <c r="C76" s="350"/>
      <c r="D76" s="350"/>
      <c r="E76" s="350"/>
      <c r="F76" s="350"/>
      <c r="G76" s="350"/>
      <c r="H76" s="350"/>
      <c r="I76" s="350"/>
      <c r="J76" s="350"/>
      <c r="M76" s="350"/>
      <c r="N76" s="350"/>
      <c r="O76" s="350"/>
      <c r="R76" s="350"/>
      <c r="S76" s="350"/>
      <c r="AA76" s="349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2.75">
      <c r="A77" s="351"/>
      <c r="B77" s="350"/>
      <c r="C77" s="350"/>
      <c r="D77" s="350"/>
      <c r="E77" s="350"/>
      <c r="F77" s="350"/>
      <c r="G77" s="350"/>
      <c r="H77" s="350"/>
      <c r="I77" s="350"/>
      <c r="J77" s="350"/>
      <c r="M77" s="350"/>
      <c r="N77" s="350"/>
      <c r="O77" s="350"/>
      <c r="R77" s="350"/>
      <c r="S77" s="350"/>
      <c r="AA77" s="349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2.75">
      <c r="A78" s="351"/>
      <c r="B78" s="350"/>
      <c r="C78" s="350"/>
      <c r="D78" s="350"/>
      <c r="E78" s="350"/>
      <c r="F78" s="350"/>
      <c r="G78" s="350"/>
      <c r="H78" s="350"/>
      <c r="I78" s="350"/>
      <c r="J78" s="350"/>
      <c r="M78" s="350"/>
      <c r="N78" s="350"/>
      <c r="O78" s="350"/>
      <c r="R78" s="350"/>
      <c r="S78" s="350"/>
      <c r="AA78" s="349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2.75">
      <c r="A79" s="351"/>
      <c r="B79" s="350"/>
      <c r="C79" s="350"/>
      <c r="D79" s="350"/>
      <c r="E79" s="350"/>
      <c r="F79" s="350"/>
      <c r="G79" s="350"/>
      <c r="H79" s="350"/>
      <c r="I79" s="350"/>
      <c r="J79" s="350"/>
      <c r="M79" s="350"/>
      <c r="N79" s="350"/>
      <c r="O79" s="350"/>
      <c r="R79" s="350"/>
      <c r="S79" s="350"/>
      <c r="AA79" s="34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2.75">
      <c r="A80" s="351"/>
      <c r="B80" s="350"/>
      <c r="C80" s="350"/>
      <c r="D80" s="350"/>
      <c r="E80" s="350"/>
      <c r="F80" s="350"/>
      <c r="G80" s="350"/>
      <c r="H80" s="350"/>
      <c r="I80" s="350"/>
      <c r="J80" s="350"/>
      <c r="M80" s="350"/>
      <c r="N80" s="350"/>
      <c r="O80" s="350"/>
      <c r="R80" s="350"/>
      <c r="S80" s="350"/>
      <c r="AA80" s="349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2.75">
      <c r="A81" s="351"/>
      <c r="B81" s="350"/>
      <c r="C81" s="350"/>
      <c r="D81" s="350"/>
      <c r="E81" s="350"/>
      <c r="F81" s="350"/>
      <c r="G81" s="350"/>
      <c r="H81" s="350"/>
      <c r="I81" s="350"/>
      <c r="J81" s="350"/>
      <c r="M81" s="350"/>
      <c r="N81" s="350"/>
      <c r="O81" s="350"/>
      <c r="R81" s="350"/>
      <c r="S81" s="350"/>
      <c r="AA81" s="349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2.75">
      <c r="A82" s="351"/>
      <c r="B82" s="350"/>
      <c r="C82" s="350"/>
      <c r="D82" s="350"/>
      <c r="E82" s="350"/>
      <c r="F82" s="350"/>
      <c r="G82" s="350"/>
      <c r="H82" s="350"/>
      <c r="I82" s="350"/>
      <c r="J82" s="350"/>
      <c r="M82" s="350"/>
      <c r="N82" s="350"/>
      <c r="O82" s="350"/>
      <c r="R82" s="350"/>
      <c r="S82" s="350"/>
      <c r="AA82" s="349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2.75">
      <c r="A83" s="351"/>
      <c r="B83" s="350"/>
      <c r="C83" s="350"/>
      <c r="D83" s="350"/>
      <c r="E83" s="350"/>
      <c r="F83" s="350"/>
      <c r="G83" s="350"/>
      <c r="H83" s="350"/>
      <c r="I83" s="350"/>
      <c r="J83" s="350"/>
      <c r="M83" s="350"/>
      <c r="N83" s="350"/>
      <c r="O83" s="350"/>
      <c r="R83" s="350"/>
      <c r="S83" s="350"/>
      <c r="AA83" s="349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2.75">
      <c r="A84" s="351"/>
      <c r="B84" s="350"/>
      <c r="C84" s="350"/>
      <c r="D84" s="350"/>
      <c r="E84" s="350"/>
      <c r="F84" s="350"/>
      <c r="G84" s="350"/>
      <c r="H84" s="350"/>
      <c r="I84" s="350"/>
      <c r="J84" s="350"/>
      <c r="M84" s="350"/>
      <c r="N84" s="350"/>
      <c r="O84" s="350"/>
      <c r="R84" s="350"/>
      <c r="S84" s="350"/>
      <c r="AA84" s="349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2.75">
      <c r="A85" s="351"/>
      <c r="B85" s="350"/>
      <c r="C85" s="350"/>
      <c r="D85" s="350"/>
      <c r="E85" s="350"/>
      <c r="F85" s="350"/>
      <c r="G85" s="350"/>
      <c r="H85" s="350"/>
      <c r="I85" s="350"/>
      <c r="J85" s="350"/>
      <c r="M85" s="350"/>
      <c r="N85" s="350"/>
      <c r="O85" s="350"/>
      <c r="R85" s="350"/>
      <c r="S85" s="350"/>
      <c r="AA85" s="349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2.75">
      <c r="A86" s="351"/>
      <c r="B86" s="350"/>
      <c r="C86" s="350"/>
      <c r="D86" s="350"/>
      <c r="E86" s="350"/>
      <c r="F86" s="350"/>
      <c r="G86" s="350"/>
      <c r="H86" s="350"/>
      <c r="I86" s="350"/>
      <c r="J86" s="350"/>
      <c r="M86" s="350"/>
      <c r="N86" s="350"/>
      <c r="O86" s="350"/>
      <c r="R86" s="350"/>
      <c r="S86" s="350"/>
      <c r="AA86" s="349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2.75">
      <c r="A87" s="351"/>
      <c r="B87" s="350"/>
      <c r="C87" s="350"/>
      <c r="D87" s="350"/>
      <c r="E87" s="350"/>
      <c r="F87" s="350"/>
      <c r="G87" s="350"/>
      <c r="H87" s="350"/>
      <c r="I87" s="350"/>
      <c r="J87" s="350"/>
      <c r="M87" s="350"/>
      <c r="N87" s="350"/>
      <c r="O87" s="350"/>
      <c r="R87" s="350"/>
      <c r="S87" s="350"/>
      <c r="AA87" s="349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2.75">
      <c r="A88" s="351"/>
      <c r="B88" s="350"/>
      <c r="C88" s="350"/>
      <c r="D88" s="350"/>
      <c r="E88" s="350"/>
      <c r="F88" s="350"/>
      <c r="G88" s="350"/>
      <c r="H88" s="350"/>
      <c r="I88" s="350"/>
      <c r="J88" s="350"/>
      <c r="M88" s="350"/>
      <c r="N88" s="350"/>
      <c r="O88" s="350"/>
      <c r="R88" s="350"/>
      <c r="S88" s="350"/>
      <c r="AA88" s="349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2.75">
      <c r="A89" s="351"/>
      <c r="B89" s="350"/>
      <c r="C89" s="350"/>
      <c r="D89" s="350"/>
      <c r="E89" s="350"/>
      <c r="F89" s="350"/>
      <c r="G89" s="350"/>
      <c r="H89" s="350"/>
      <c r="I89" s="350"/>
      <c r="J89" s="350"/>
      <c r="M89" s="350"/>
      <c r="N89" s="350"/>
      <c r="O89" s="350"/>
      <c r="R89" s="350"/>
      <c r="S89" s="350"/>
      <c r="AA89" s="34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2.75">
      <c r="A90" s="351"/>
      <c r="B90" s="350"/>
      <c r="C90" s="350"/>
      <c r="D90" s="350"/>
      <c r="E90" s="350"/>
      <c r="F90" s="350"/>
      <c r="G90" s="350"/>
      <c r="H90" s="350"/>
      <c r="I90" s="350"/>
      <c r="J90" s="350"/>
      <c r="M90" s="350"/>
      <c r="N90" s="350"/>
      <c r="O90" s="350"/>
      <c r="R90" s="350"/>
      <c r="S90" s="350"/>
      <c r="AA90" s="349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ht="12.75">
      <c r="A91" s="351"/>
      <c r="B91" s="350"/>
      <c r="C91" s="350"/>
      <c r="D91" s="350"/>
      <c r="E91" s="350"/>
      <c r="F91" s="350"/>
      <c r="G91" s="350"/>
      <c r="H91" s="350"/>
      <c r="I91" s="350"/>
      <c r="J91" s="350"/>
      <c r="M91" s="350"/>
      <c r="N91" s="350"/>
      <c r="O91" s="350"/>
      <c r="R91" s="350"/>
      <c r="S91" s="350"/>
      <c r="AA91" s="349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ht="12.75">
      <c r="A92" s="351"/>
      <c r="B92" s="350"/>
      <c r="C92" s="350"/>
      <c r="D92" s="350"/>
      <c r="E92" s="350"/>
      <c r="F92" s="350"/>
      <c r="G92" s="350"/>
      <c r="H92" s="350"/>
      <c r="I92" s="350"/>
      <c r="J92" s="350"/>
      <c r="M92" s="350"/>
      <c r="N92" s="350"/>
      <c r="O92" s="350"/>
      <c r="R92" s="350"/>
      <c r="S92" s="350"/>
      <c r="AA92" s="349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ht="12.75">
      <c r="A93" s="351"/>
      <c r="B93" s="350"/>
      <c r="C93" s="350"/>
      <c r="D93" s="350"/>
      <c r="E93" s="350"/>
      <c r="F93" s="350"/>
      <c r="G93" s="350"/>
      <c r="H93" s="350"/>
      <c r="I93" s="350"/>
      <c r="J93" s="350"/>
      <c r="M93" s="350"/>
      <c r="N93" s="350"/>
      <c r="O93" s="350"/>
      <c r="R93" s="350"/>
      <c r="S93" s="350"/>
      <c r="AA93" s="349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ht="12.75">
      <c r="A94" s="351"/>
      <c r="B94" s="350"/>
      <c r="C94" s="350"/>
      <c r="D94" s="350"/>
      <c r="E94" s="350"/>
      <c r="F94" s="350"/>
      <c r="G94" s="350"/>
      <c r="H94" s="350"/>
      <c r="I94" s="350"/>
      <c r="J94" s="350"/>
      <c r="M94" s="350"/>
      <c r="N94" s="350"/>
      <c r="O94" s="350"/>
      <c r="R94" s="350"/>
      <c r="S94" s="350"/>
      <c r="AA94" s="349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ht="12.75">
      <c r="A95" s="351"/>
      <c r="B95" s="350"/>
      <c r="C95" s="350"/>
      <c r="D95" s="350"/>
      <c r="E95" s="350"/>
      <c r="F95" s="350"/>
      <c r="G95" s="350"/>
      <c r="H95" s="350"/>
      <c r="I95" s="350"/>
      <c r="J95" s="350"/>
      <c r="M95" s="350"/>
      <c r="N95" s="350"/>
      <c r="O95" s="350"/>
      <c r="R95" s="350"/>
      <c r="S95" s="350"/>
      <c r="AA95" s="349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ht="12.75">
      <c r="A96" s="351"/>
      <c r="B96" s="350"/>
      <c r="C96" s="350"/>
      <c r="D96" s="350"/>
      <c r="E96" s="350"/>
      <c r="F96" s="350"/>
      <c r="G96" s="350"/>
      <c r="H96" s="350"/>
      <c r="I96" s="350"/>
      <c r="J96" s="350"/>
      <c r="M96" s="350"/>
      <c r="N96" s="350"/>
      <c r="O96" s="350"/>
      <c r="R96" s="350"/>
      <c r="S96" s="350"/>
      <c r="AA96" s="349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ht="12.75">
      <c r="A97" s="351"/>
      <c r="B97" s="350"/>
      <c r="C97" s="350"/>
      <c r="D97" s="350"/>
      <c r="E97" s="350"/>
      <c r="F97" s="350"/>
      <c r="G97" s="350"/>
      <c r="H97" s="350"/>
      <c r="I97" s="350"/>
      <c r="J97" s="350"/>
      <c r="M97" s="350"/>
      <c r="N97" s="350"/>
      <c r="O97" s="350"/>
      <c r="R97" s="350"/>
      <c r="S97" s="350"/>
      <c r="AA97" s="349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2.75">
      <c r="A98" s="351"/>
      <c r="B98" s="350"/>
      <c r="C98" s="350"/>
      <c r="D98" s="350"/>
      <c r="E98" s="350"/>
      <c r="F98" s="350"/>
      <c r="G98" s="350"/>
      <c r="H98" s="350"/>
      <c r="I98" s="350"/>
      <c r="J98" s="350"/>
      <c r="M98" s="350"/>
      <c r="N98" s="350"/>
      <c r="O98" s="350"/>
      <c r="R98" s="350"/>
      <c r="S98" s="350"/>
      <c r="AA98" s="349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ht="12.75">
      <c r="A99" s="351"/>
      <c r="B99" s="350"/>
      <c r="C99" s="350"/>
      <c r="D99" s="350"/>
      <c r="E99" s="350"/>
      <c r="F99" s="350"/>
      <c r="G99" s="350"/>
      <c r="H99" s="350"/>
      <c r="I99" s="350"/>
      <c r="J99" s="350"/>
      <c r="M99" s="350"/>
      <c r="N99" s="350"/>
      <c r="O99" s="350"/>
      <c r="R99" s="350"/>
      <c r="S99" s="350"/>
      <c r="AA99" s="34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ht="12.75">
      <c r="A100" s="351"/>
      <c r="B100" s="350"/>
      <c r="C100" s="350"/>
      <c r="D100" s="350"/>
      <c r="E100" s="350"/>
      <c r="F100" s="350"/>
      <c r="G100" s="350"/>
      <c r="H100" s="350"/>
      <c r="I100" s="350"/>
      <c r="J100" s="350"/>
      <c r="M100" s="350"/>
      <c r="N100" s="350"/>
      <c r="O100" s="350"/>
      <c r="R100" s="350"/>
      <c r="S100" s="350"/>
      <c r="AA100" s="349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2.75">
      <c r="A101" s="351"/>
      <c r="B101" s="350"/>
      <c r="C101" s="350"/>
      <c r="D101" s="350"/>
      <c r="E101" s="350"/>
      <c r="F101" s="350"/>
      <c r="G101" s="350"/>
      <c r="H101" s="350"/>
      <c r="I101" s="350"/>
      <c r="J101" s="350"/>
      <c r="M101" s="350"/>
      <c r="N101" s="350"/>
      <c r="O101" s="350"/>
      <c r="R101" s="350"/>
      <c r="S101" s="350"/>
      <c r="AA101" s="349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2.75">
      <c r="A102" s="351"/>
      <c r="B102" s="350"/>
      <c r="C102" s="350"/>
      <c r="D102" s="350"/>
      <c r="E102" s="350"/>
      <c r="F102" s="350"/>
      <c r="G102" s="350"/>
      <c r="H102" s="350"/>
      <c r="I102" s="350"/>
      <c r="J102" s="350"/>
      <c r="M102" s="350"/>
      <c r="N102" s="350"/>
      <c r="O102" s="350"/>
      <c r="R102" s="350"/>
      <c r="S102" s="350"/>
      <c r="AA102" s="349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2.75">
      <c r="A103" s="351"/>
      <c r="B103" s="350"/>
      <c r="C103" s="350"/>
      <c r="D103" s="350"/>
      <c r="E103" s="350"/>
      <c r="F103" s="350"/>
      <c r="G103" s="350"/>
      <c r="H103" s="350"/>
      <c r="I103" s="350"/>
      <c r="J103" s="350"/>
      <c r="M103" s="350"/>
      <c r="N103" s="350"/>
      <c r="O103" s="350"/>
      <c r="R103" s="350"/>
      <c r="S103" s="350"/>
      <c r="AA103" s="349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2.75">
      <c r="A104" s="351"/>
      <c r="B104" s="350"/>
      <c r="C104" s="350"/>
      <c r="D104" s="350"/>
      <c r="E104" s="350"/>
      <c r="F104" s="350"/>
      <c r="G104" s="350"/>
      <c r="H104" s="350"/>
      <c r="I104" s="350"/>
      <c r="J104" s="350"/>
      <c r="M104" s="350"/>
      <c r="N104" s="350"/>
      <c r="O104" s="350"/>
      <c r="R104" s="350"/>
      <c r="S104" s="350"/>
      <c r="AA104" s="349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12.75">
      <c r="A105" s="351"/>
      <c r="B105" s="350"/>
      <c r="C105" s="350"/>
      <c r="D105" s="350"/>
      <c r="E105" s="350"/>
      <c r="F105" s="350"/>
      <c r="G105" s="350"/>
      <c r="H105" s="350"/>
      <c r="I105" s="350"/>
      <c r="J105" s="350"/>
      <c r="M105" s="350"/>
      <c r="N105" s="350"/>
      <c r="O105" s="350"/>
      <c r="R105" s="350"/>
      <c r="S105" s="350"/>
      <c r="AA105" s="349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2.75">
      <c r="A106" s="351"/>
      <c r="B106" s="350"/>
      <c r="C106" s="350"/>
      <c r="D106" s="350"/>
      <c r="E106" s="350"/>
      <c r="F106" s="350"/>
      <c r="G106" s="350"/>
      <c r="H106" s="350"/>
      <c r="I106" s="350"/>
      <c r="J106" s="350"/>
      <c r="M106" s="350"/>
      <c r="N106" s="350"/>
      <c r="O106" s="350"/>
      <c r="R106" s="350"/>
      <c r="S106" s="350"/>
      <c r="AA106" s="349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2.75">
      <c r="A107" s="351"/>
      <c r="B107" s="350"/>
      <c r="C107" s="350"/>
      <c r="D107" s="350"/>
      <c r="E107" s="350"/>
      <c r="F107" s="350"/>
      <c r="G107" s="350"/>
      <c r="H107" s="350"/>
      <c r="I107" s="350"/>
      <c r="J107" s="350"/>
      <c r="M107" s="350"/>
      <c r="N107" s="350"/>
      <c r="O107" s="350"/>
      <c r="R107" s="350"/>
      <c r="S107" s="350"/>
      <c r="AA107" s="349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2.75">
      <c r="A108" s="351"/>
      <c r="B108" s="350"/>
      <c r="C108" s="350"/>
      <c r="D108" s="350"/>
      <c r="E108" s="350"/>
      <c r="F108" s="350"/>
      <c r="G108" s="350"/>
      <c r="H108" s="350"/>
      <c r="I108" s="350"/>
      <c r="J108" s="350"/>
      <c r="M108" s="350"/>
      <c r="N108" s="350"/>
      <c r="O108" s="350"/>
      <c r="R108" s="350"/>
      <c r="S108" s="350"/>
      <c r="AA108" s="349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2.75">
      <c r="A109" s="351"/>
      <c r="B109" s="350"/>
      <c r="C109" s="350"/>
      <c r="D109" s="350"/>
      <c r="E109" s="350"/>
      <c r="F109" s="350"/>
      <c r="G109" s="350"/>
      <c r="H109" s="350"/>
      <c r="I109" s="350"/>
      <c r="J109" s="350"/>
      <c r="M109" s="350"/>
      <c r="N109" s="350"/>
      <c r="O109" s="350"/>
      <c r="R109" s="350"/>
      <c r="S109" s="350"/>
      <c r="AA109" s="34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2.75">
      <c r="A110" s="351"/>
      <c r="B110" s="350"/>
      <c r="C110" s="350"/>
      <c r="D110" s="350"/>
      <c r="E110" s="350"/>
      <c r="F110" s="350"/>
      <c r="G110" s="350"/>
      <c r="H110" s="350"/>
      <c r="I110" s="350"/>
      <c r="J110" s="350"/>
      <c r="M110" s="350"/>
      <c r="N110" s="350"/>
      <c r="O110" s="350"/>
      <c r="R110" s="350"/>
      <c r="S110" s="350"/>
      <c r="AA110" s="349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2.75">
      <c r="A111" s="351"/>
      <c r="B111" s="350"/>
      <c r="C111" s="350"/>
      <c r="D111" s="350"/>
      <c r="E111" s="350"/>
      <c r="F111" s="350"/>
      <c r="G111" s="350"/>
      <c r="H111" s="350"/>
      <c r="I111" s="350"/>
      <c r="J111" s="350"/>
      <c r="M111" s="350"/>
      <c r="N111" s="350"/>
      <c r="O111" s="350"/>
      <c r="R111" s="350"/>
      <c r="S111" s="350"/>
      <c r="AA111" s="349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2.75">
      <c r="A112" s="351"/>
      <c r="B112" s="350"/>
      <c r="C112" s="350"/>
      <c r="D112" s="350"/>
      <c r="E112" s="350"/>
      <c r="F112" s="350"/>
      <c r="G112" s="350"/>
      <c r="H112" s="350"/>
      <c r="I112" s="350"/>
      <c r="J112" s="350"/>
      <c r="M112" s="350"/>
      <c r="N112" s="350"/>
      <c r="O112" s="350"/>
      <c r="R112" s="350"/>
      <c r="S112" s="350"/>
      <c r="AA112" s="349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ht="12.75">
      <c r="A113" s="351"/>
      <c r="B113" s="350"/>
      <c r="C113" s="350"/>
      <c r="D113" s="350"/>
      <c r="E113" s="350"/>
      <c r="F113" s="350"/>
      <c r="G113" s="350"/>
      <c r="H113" s="350"/>
      <c r="I113" s="350"/>
      <c r="J113" s="350"/>
      <c r="M113" s="350"/>
      <c r="N113" s="350"/>
      <c r="O113" s="350"/>
      <c r="R113" s="350"/>
      <c r="S113" s="350"/>
      <c r="AA113" s="349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ht="12.75">
      <c r="A114" s="351"/>
      <c r="B114" s="350"/>
      <c r="C114" s="350"/>
      <c r="D114" s="350"/>
      <c r="E114" s="350"/>
      <c r="F114" s="350"/>
      <c r="G114" s="350"/>
      <c r="H114" s="350"/>
      <c r="I114" s="350"/>
      <c r="J114" s="350"/>
      <c r="M114" s="350"/>
      <c r="N114" s="350"/>
      <c r="O114" s="350"/>
      <c r="R114" s="350"/>
      <c r="S114" s="350"/>
      <c r="AA114" s="349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ht="12.75">
      <c r="A115" s="351"/>
      <c r="B115" s="350"/>
      <c r="C115" s="350"/>
      <c r="D115" s="350"/>
      <c r="E115" s="350"/>
      <c r="F115" s="350"/>
      <c r="G115" s="350"/>
      <c r="H115" s="350"/>
      <c r="I115" s="350"/>
      <c r="J115" s="350"/>
      <c r="M115" s="350"/>
      <c r="N115" s="350"/>
      <c r="O115" s="350"/>
      <c r="R115" s="350"/>
      <c r="S115" s="350"/>
      <c r="AA115" s="349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2.75">
      <c r="A116" s="351"/>
      <c r="B116" s="350"/>
      <c r="C116" s="350"/>
      <c r="D116" s="350"/>
      <c r="E116" s="350"/>
      <c r="F116" s="350"/>
      <c r="G116" s="350"/>
      <c r="H116" s="350"/>
      <c r="I116" s="350"/>
      <c r="J116" s="350"/>
      <c r="M116" s="350"/>
      <c r="N116" s="350"/>
      <c r="O116" s="350"/>
      <c r="R116" s="350"/>
      <c r="S116" s="350"/>
      <c r="AA116" s="349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12.75">
      <c r="A117" s="351"/>
      <c r="B117" s="350"/>
      <c r="C117" s="350"/>
      <c r="D117" s="350"/>
      <c r="E117" s="350"/>
      <c r="F117" s="350"/>
      <c r="G117" s="350"/>
      <c r="H117" s="350"/>
      <c r="I117" s="350"/>
      <c r="J117" s="350"/>
      <c r="M117" s="350"/>
      <c r="N117" s="350"/>
      <c r="O117" s="350"/>
      <c r="R117" s="350"/>
      <c r="S117" s="350"/>
      <c r="AA117" s="349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12.75">
      <c r="A118" s="351"/>
      <c r="B118" s="350"/>
      <c r="C118" s="350"/>
      <c r="D118" s="350"/>
      <c r="E118" s="350"/>
      <c r="F118" s="350"/>
      <c r="G118" s="350"/>
      <c r="H118" s="350"/>
      <c r="I118" s="350"/>
      <c r="J118" s="350"/>
      <c r="M118" s="350"/>
      <c r="N118" s="350"/>
      <c r="O118" s="350"/>
      <c r="R118" s="350"/>
      <c r="S118" s="350"/>
      <c r="AA118" s="349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12.75">
      <c r="A119" s="351"/>
      <c r="B119" s="350"/>
      <c r="C119" s="350"/>
      <c r="D119" s="350"/>
      <c r="E119" s="350"/>
      <c r="F119" s="350"/>
      <c r="G119" s="350"/>
      <c r="H119" s="350"/>
      <c r="I119" s="350"/>
      <c r="J119" s="350"/>
      <c r="M119" s="350"/>
      <c r="N119" s="350"/>
      <c r="O119" s="350"/>
      <c r="R119" s="350"/>
      <c r="S119" s="350"/>
      <c r="AA119" s="34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12.75">
      <c r="A120" s="351"/>
      <c r="B120" s="350"/>
      <c r="C120" s="350"/>
      <c r="D120" s="350"/>
      <c r="E120" s="350"/>
      <c r="F120" s="350"/>
      <c r="G120" s="350"/>
      <c r="H120" s="350"/>
      <c r="I120" s="350"/>
      <c r="J120" s="350"/>
      <c r="M120" s="350"/>
      <c r="N120" s="350"/>
      <c r="O120" s="350"/>
      <c r="R120" s="350"/>
      <c r="S120" s="350"/>
      <c r="AA120" s="349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2.75">
      <c r="A121" s="351"/>
      <c r="B121" s="350"/>
      <c r="C121" s="350"/>
      <c r="D121" s="350"/>
      <c r="E121" s="350"/>
      <c r="F121" s="350"/>
      <c r="G121" s="350"/>
      <c r="H121" s="350"/>
      <c r="I121" s="350"/>
      <c r="J121" s="350"/>
      <c r="M121" s="350"/>
      <c r="N121" s="350"/>
      <c r="O121" s="350"/>
      <c r="R121" s="350"/>
      <c r="S121" s="350"/>
      <c r="AA121" s="349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12.75">
      <c r="A122" s="351"/>
      <c r="B122" s="350"/>
      <c r="C122" s="350"/>
      <c r="D122" s="350"/>
      <c r="E122" s="350"/>
      <c r="F122" s="350"/>
      <c r="G122" s="350"/>
      <c r="H122" s="350"/>
      <c r="I122" s="350"/>
      <c r="J122" s="350"/>
      <c r="M122" s="350"/>
      <c r="N122" s="350"/>
      <c r="O122" s="350"/>
      <c r="R122" s="350"/>
      <c r="S122" s="350"/>
      <c r="AA122" s="349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12.75">
      <c r="A123" s="351"/>
      <c r="B123" s="350"/>
      <c r="C123" s="350"/>
      <c r="D123" s="350"/>
      <c r="E123" s="350"/>
      <c r="F123" s="350"/>
      <c r="G123" s="350"/>
      <c r="H123" s="350"/>
      <c r="I123" s="350"/>
      <c r="J123" s="350"/>
      <c r="M123" s="350"/>
      <c r="N123" s="350"/>
      <c r="O123" s="350"/>
      <c r="R123" s="350"/>
      <c r="S123" s="350"/>
      <c r="AA123" s="349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12.75">
      <c r="A124" s="351"/>
      <c r="B124" s="350"/>
      <c r="C124" s="350"/>
      <c r="D124" s="350"/>
      <c r="E124" s="350"/>
      <c r="F124" s="350"/>
      <c r="G124" s="350"/>
      <c r="H124" s="350"/>
      <c r="I124" s="350"/>
      <c r="J124" s="350"/>
      <c r="M124" s="350"/>
      <c r="N124" s="350"/>
      <c r="O124" s="350"/>
      <c r="R124" s="350"/>
      <c r="S124" s="350"/>
      <c r="AA124" s="349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12.75">
      <c r="A125" s="351"/>
      <c r="B125" s="350"/>
      <c r="C125" s="350"/>
      <c r="D125" s="350"/>
      <c r="E125" s="350"/>
      <c r="F125" s="350"/>
      <c r="G125" s="350"/>
      <c r="H125" s="350"/>
      <c r="I125" s="350"/>
      <c r="J125" s="350"/>
      <c r="M125" s="350"/>
      <c r="N125" s="350"/>
      <c r="O125" s="350"/>
      <c r="R125" s="350"/>
      <c r="S125" s="350"/>
      <c r="AA125" s="349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ht="12.75">
      <c r="A126" s="351"/>
      <c r="B126" s="350"/>
      <c r="C126" s="350"/>
      <c r="D126" s="350"/>
      <c r="E126" s="350"/>
      <c r="F126" s="350"/>
      <c r="G126" s="350"/>
      <c r="H126" s="350"/>
      <c r="I126" s="350"/>
      <c r="J126" s="350"/>
      <c r="M126" s="350"/>
      <c r="N126" s="350"/>
      <c r="O126" s="350"/>
      <c r="R126" s="350"/>
      <c r="S126" s="350"/>
      <c r="AA126" s="349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ht="12.75">
      <c r="A127" s="351"/>
      <c r="B127" s="350"/>
      <c r="C127" s="350"/>
      <c r="D127" s="350"/>
      <c r="E127" s="350"/>
      <c r="F127" s="350"/>
      <c r="G127" s="350"/>
      <c r="H127" s="350"/>
      <c r="I127" s="350"/>
      <c r="J127" s="350"/>
      <c r="M127" s="350"/>
      <c r="N127" s="350"/>
      <c r="O127" s="350"/>
      <c r="R127" s="350"/>
      <c r="S127" s="350"/>
      <c r="AA127" s="349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ht="12.75">
      <c r="A128" s="351"/>
      <c r="B128" s="350"/>
      <c r="C128" s="350"/>
      <c r="D128" s="350"/>
      <c r="E128" s="350"/>
      <c r="F128" s="350"/>
      <c r="G128" s="350"/>
      <c r="H128" s="350"/>
      <c r="I128" s="350"/>
      <c r="J128" s="350"/>
      <c r="M128" s="350"/>
      <c r="N128" s="350"/>
      <c r="O128" s="350"/>
      <c r="R128" s="350"/>
      <c r="S128" s="350"/>
      <c r="AA128" s="349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2.75">
      <c r="A129" s="351"/>
      <c r="B129" s="350"/>
      <c r="C129" s="350"/>
      <c r="D129" s="350"/>
      <c r="E129" s="350"/>
      <c r="F129" s="350"/>
      <c r="G129" s="350"/>
      <c r="H129" s="350"/>
      <c r="I129" s="350"/>
      <c r="J129" s="350"/>
      <c r="M129" s="350"/>
      <c r="N129" s="350"/>
      <c r="O129" s="350"/>
      <c r="R129" s="350"/>
      <c r="S129" s="350"/>
      <c r="AA129" s="34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2.75">
      <c r="A130" s="351"/>
      <c r="B130" s="350"/>
      <c r="C130" s="350"/>
      <c r="D130" s="350"/>
      <c r="E130" s="350"/>
      <c r="F130" s="350"/>
      <c r="G130" s="350"/>
      <c r="H130" s="350"/>
      <c r="I130" s="350"/>
      <c r="J130" s="350"/>
      <c r="M130" s="350"/>
      <c r="N130" s="350"/>
      <c r="O130" s="350"/>
      <c r="R130" s="350"/>
      <c r="S130" s="350"/>
      <c r="AA130" s="349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2.75">
      <c r="A131" s="351"/>
      <c r="B131" s="350"/>
      <c r="C131" s="350"/>
      <c r="D131" s="350"/>
      <c r="E131" s="350"/>
      <c r="F131" s="350"/>
      <c r="G131" s="350"/>
      <c r="H131" s="350"/>
      <c r="I131" s="350"/>
      <c r="J131" s="350"/>
      <c r="M131" s="350"/>
      <c r="N131" s="350"/>
      <c r="O131" s="350"/>
      <c r="R131" s="350"/>
      <c r="S131" s="350"/>
      <c r="AA131" s="349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2.75">
      <c r="A132" s="351"/>
      <c r="B132" s="350"/>
      <c r="C132" s="350"/>
      <c r="D132" s="350"/>
      <c r="E132" s="350"/>
      <c r="F132" s="350"/>
      <c r="G132" s="350"/>
      <c r="H132" s="350"/>
      <c r="I132" s="350"/>
      <c r="J132" s="350"/>
      <c r="M132" s="350"/>
      <c r="N132" s="350"/>
      <c r="O132" s="350"/>
      <c r="R132" s="350"/>
      <c r="S132" s="350"/>
      <c r="AA132" s="349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2.75">
      <c r="A133" s="351"/>
      <c r="B133" s="350"/>
      <c r="C133" s="350"/>
      <c r="D133" s="350"/>
      <c r="E133" s="350"/>
      <c r="F133" s="350"/>
      <c r="G133" s="350"/>
      <c r="H133" s="350"/>
      <c r="I133" s="350"/>
      <c r="J133" s="350"/>
      <c r="M133" s="350"/>
      <c r="N133" s="350"/>
      <c r="O133" s="350"/>
      <c r="R133" s="350"/>
      <c r="S133" s="350"/>
      <c r="AA133" s="349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2.75">
      <c r="A134" s="351"/>
      <c r="B134" s="350"/>
      <c r="C134" s="350"/>
      <c r="D134" s="350"/>
      <c r="E134" s="350"/>
      <c r="F134" s="350"/>
      <c r="G134" s="350"/>
      <c r="H134" s="350"/>
      <c r="I134" s="350"/>
      <c r="J134" s="350"/>
      <c r="M134" s="350"/>
      <c r="N134" s="350"/>
      <c r="O134" s="350"/>
      <c r="R134" s="350"/>
      <c r="S134" s="350"/>
      <c r="AA134" s="349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2.75">
      <c r="A135" s="351"/>
      <c r="B135" s="350"/>
      <c r="C135" s="350"/>
      <c r="D135" s="350"/>
      <c r="E135" s="350"/>
      <c r="F135" s="350"/>
      <c r="G135" s="350"/>
      <c r="H135" s="350"/>
      <c r="I135" s="350"/>
      <c r="J135" s="350"/>
      <c r="M135" s="350"/>
      <c r="N135" s="350"/>
      <c r="O135" s="350"/>
      <c r="R135" s="350"/>
      <c r="S135" s="350"/>
      <c r="AA135" s="349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2.75">
      <c r="A136" s="351"/>
      <c r="B136" s="350"/>
      <c r="C136" s="350"/>
      <c r="D136" s="350"/>
      <c r="E136" s="350"/>
      <c r="F136" s="350"/>
      <c r="G136" s="350"/>
      <c r="H136" s="350"/>
      <c r="I136" s="350"/>
      <c r="J136" s="350"/>
      <c r="M136" s="350"/>
      <c r="N136" s="350"/>
      <c r="O136" s="350"/>
      <c r="R136" s="350"/>
      <c r="S136" s="350"/>
      <c r="AA136" s="349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2.75">
      <c r="A137" s="351"/>
      <c r="B137" s="350"/>
      <c r="C137" s="350"/>
      <c r="D137" s="350"/>
      <c r="E137" s="350"/>
      <c r="F137" s="350"/>
      <c r="G137" s="350"/>
      <c r="H137" s="350"/>
      <c r="I137" s="350"/>
      <c r="J137" s="350"/>
      <c r="M137" s="350"/>
      <c r="N137" s="350"/>
      <c r="O137" s="350"/>
      <c r="R137" s="350"/>
      <c r="S137" s="350"/>
      <c r="AA137" s="349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2.75">
      <c r="A138" s="351"/>
      <c r="B138" s="350"/>
      <c r="C138" s="350"/>
      <c r="D138" s="350"/>
      <c r="E138" s="350"/>
      <c r="F138" s="350"/>
      <c r="G138" s="350"/>
      <c r="H138" s="350"/>
      <c r="I138" s="350"/>
      <c r="J138" s="350"/>
      <c r="M138" s="350"/>
      <c r="N138" s="350"/>
      <c r="O138" s="350"/>
      <c r="R138" s="350"/>
      <c r="S138" s="350"/>
      <c r="AA138" s="349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2.75">
      <c r="A139" s="351"/>
      <c r="B139" s="350"/>
      <c r="C139" s="350"/>
      <c r="D139" s="350"/>
      <c r="E139" s="350"/>
      <c r="F139" s="350"/>
      <c r="G139" s="350"/>
      <c r="H139" s="350"/>
      <c r="I139" s="350"/>
      <c r="J139" s="350"/>
      <c r="M139" s="350"/>
      <c r="N139" s="350"/>
      <c r="O139" s="350"/>
      <c r="R139" s="350"/>
      <c r="S139" s="350"/>
      <c r="AA139" s="34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ht="12.75">
      <c r="A140" s="351"/>
      <c r="B140" s="350"/>
      <c r="C140" s="350"/>
      <c r="D140" s="350"/>
      <c r="E140" s="350"/>
      <c r="F140" s="350"/>
      <c r="G140" s="350"/>
      <c r="H140" s="350"/>
      <c r="I140" s="350"/>
      <c r="J140" s="350"/>
      <c r="M140" s="350"/>
      <c r="N140" s="350"/>
      <c r="O140" s="350"/>
      <c r="R140" s="350"/>
      <c r="S140" s="350"/>
      <c r="AA140" s="349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ht="12.75">
      <c r="A141" s="351"/>
      <c r="B141" s="350"/>
      <c r="C141" s="350"/>
      <c r="D141" s="350"/>
      <c r="E141" s="350"/>
      <c r="F141" s="350"/>
      <c r="G141" s="350"/>
      <c r="H141" s="350"/>
      <c r="I141" s="350"/>
      <c r="J141" s="350"/>
      <c r="M141" s="350"/>
      <c r="N141" s="350"/>
      <c r="O141" s="350"/>
      <c r="R141" s="350"/>
      <c r="S141" s="350"/>
      <c r="AA141" s="349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2.75">
      <c r="A142" s="351"/>
      <c r="B142" s="350"/>
      <c r="C142" s="350"/>
      <c r="D142" s="350"/>
      <c r="E142" s="350"/>
      <c r="F142" s="350"/>
      <c r="G142" s="350"/>
      <c r="H142" s="350"/>
      <c r="I142" s="350"/>
      <c r="J142" s="350"/>
      <c r="M142" s="350"/>
      <c r="N142" s="350"/>
      <c r="O142" s="350"/>
      <c r="R142" s="350"/>
      <c r="S142" s="350"/>
      <c r="AA142" s="349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2.75">
      <c r="A143" s="351"/>
      <c r="B143" s="350"/>
      <c r="C143" s="350"/>
      <c r="D143" s="350"/>
      <c r="E143" s="350"/>
      <c r="F143" s="350"/>
      <c r="G143" s="350"/>
      <c r="H143" s="350"/>
      <c r="I143" s="350"/>
      <c r="J143" s="350"/>
      <c r="M143" s="350"/>
      <c r="N143" s="350"/>
      <c r="O143" s="350"/>
      <c r="R143" s="350"/>
      <c r="S143" s="350"/>
      <c r="AA143" s="349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ht="12.75">
      <c r="A144" s="351"/>
      <c r="B144" s="350"/>
      <c r="C144" s="350"/>
      <c r="D144" s="350"/>
      <c r="E144" s="350"/>
      <c r="F144" s="350"/>
      <c r="G144" s="350"/>
      <c r="H144" s="350"/>
      <c r="I144" s="350"/>
      <c r="J144" s="350"/>
      <c r="M144" s="350"/>
      <c r="N144" s="350"/>
      <c r="O144" s="350"/>
      <c r="R144" s="350"/>
      <c r="S144" s="350"/>
      <c r="AA144" s="349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ht="12.75">
      <c r="A145" s="351"/>
      <c r="B145" s="350"/>
      <c r="C145" s="350"/>
      <c r="D145" s="350"/>
      <c r="E145" s="350"/>
      <c r="F145" s="350"/>
      <c r="G145" s="350"/>
      <c r="H145" s="350"/>
      <c r="I145" s="350"/>
      <c r="J145" s="350"/>
      <c r="M145" s="350"/>
      <c r="N145" s="350"/>
      <c r="O145" s="350"/>
      <c r="R145" s="350"/>
      <c r="S145" s="350"/>
      <c r="AA145" s="349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ht="12.75">
      <c r="A146" s="351"/>
      <c r="B146" s="350"/>
      <c r="C146" s="350"/>
      <c r="D146" s="350"/>
      <c r="E146" s="350"/>
      <c r="F146" s="350"/>
      <c r="G146" s="350"/>
      <c r="H146" s="350"/>
      <c r="I146" s="350"/>
      <c r="J146" s="350"/>
      <c r="M146" s="350"/>
      <c r="N146" s="350"/>
      <c r="O146" s="350"/>
      <c r="R146" s="350"/>
      <c r="S146" s="350"/>
      <c r="AA146" s="349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ht="12.75">
      <c r="A147" s="351"/>
      <c r="B147" s="350"/>
      <c r="C147" s="350"/>
      <c r="D147" s="350"/>
      <c r="E147" s="350"/>
      <c r="F147" s="350"/>
      <c r="G147" s="350"/>
      <c r="H147" s="350"/>
      <c r="I147" s="350"/>
      <c r="J147" s="350"/>
      <c r="M147" s="350"/>
      <c r="N147" s="350"/>
      <c r="O147" s="350"/>
      <c r="R147" s="350"/>
      <c r="S147" s="350"/>
      <c r="AA147" s="349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2.75">
      <c r="A148" s="351"/>
      <c r="B148" s="350"/>
      <c r="C148" s="350"/>
      <c r="D148" s="350"/>
      <c r="E148" s="350"/>
      <c r="F148" s="350"/>
      <c r="G148" s="350"/>
      <c r="H148" s="350"/>
      <c r="I148" s="350"/>
      <c r="J148" s="350"/>
      <c r="M148" s="350"/>
      <c r="N148" s="350"/>
      <c r="O148" s="350"/>
      <c r="R148" s="350"/>
      <c r="S148" s="350"/>
      <c r="AA148" s="349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2.75">
      <c r="A149" s="351"/>
      <c r="B149" s="350"/>
      <c r="C149" s="350"/>
      <c r="D149" s="350"/>
      <c r="E149" s="350"/>
      <c r="F149" s="350"/>
      <c r="G149" s="350"/>
      <c r="H149" s="350"/>
      <c r="I149" s="350"/>
      <c r="J149" s="350"/>
      <c r="M149" s="350"/>
      <c r="N149" s="350"/>
      <c r="O149" s="350"/>
      <c r="R149" s="350"/>
      <c r="S149" s="350"/>
      <c r="AA149" s="3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ht="12.75">
      <c r="A150" s="351"/>
      <c r="B150" s="350"/>
      <c r="C150" s="350"/>
      <c r="D150" s="350"/>
      <c r="E150" s="350"/>
      <c r="F150" s="350"/>
      <c r="G150" s="350"/>
      <c r="H150" s="350"/>
      <c r="I150" s="350"/>
      <c r="J150" s="350"/>
      <c r="M150" s="350"/>
      <c r="N150" s="350"/>
      <c r="O150" s="350"/>
      <c r="R150" s="350"/>
      <c r="S150" s="350"/>
      <c r="AA150" s="349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2.75">
      <c r="A151" s="351"/>
      <c r="B151" s="350"/>
      <c r="C151" s="350"/>
      <c r="D151" s="350"/>
      <c r="E151" s="350"/>
      <c r="F151" s="350"/>
      <c r="G151" s="350"/>
      <c r="H151" s="350"/>
      <c r="I151" s="350"/>
      <c r="J151" s="350"/>
      <c r="M151" s="350"/>
      <c r="N151" s="350"/>
      <c r="O151" s="350"/>
      <c r="R151" s="350"/>
      <c r="S151" s="350"/>
      <c r="AA151" s="349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2.75">
      <c r="A152" s="351"/>
      <c r="B152" s="350"/>
      <c r="C152" s="350"/>
      <c r="D152" s="350"/>
      <c r="E152" s="350"/>
      <c r="F152" s="350"/>
      <c r="G152" s="350"/>
      <c r="H152" s="350"/>
      <c r="I152" s="350"/>
      <c r="J152" s="350"/>
      <c r="M152" s="350"/>
      <c r="N152" s="350"/>
      <c r="O152" s="350"/>
      <c r="R152" s="350"/>
      <c r="S152" s="350"/>
      <c r="AA152" s="349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2.75">
      <c r="A153" s="351"/>
      <c r="B153" s="350"/>
      <c r="C153" s="350"/>
      <c r="D153" s="350"/>
      <c r="E153" s="350"/>
      <c r="F153" s="350"/>
      <c r="G153" s="350"/>
      <c r="H153" s="350"/>
      <c r="I153" s="350"/>
      <c r="J153" s="350"/>
      <c r="M153" s="350"/>
      <c r="N153" s="350"/>
      <c r="O153" s="350"/>
      <c r="R153" s="350"/>
      <c r="S153" s="350"/>
      <c r="AA153" s="349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2.75">
      <c r="A154" s="351"/>
      <c r="B154" s="350"/>
      <c r="C154" s="350"/>
      <c r="D154" s="350"/>
      <c r="E154" s="350"/>
      <c r="F154" s="350"/>
      <c r="G154" s="350"/>
      <c r="H154" s="350"/>
      <c r="I154" s="350"/>
      <c r="J154" s="350"/>
      <c r="M154" s="350"/>
      <c r="N154" s="350"/>
      <c r="O154" s="350"/>
      <c r="R154" s="350"/>
      <c r="S154" s="350"/>
      <c r="AA154" s="349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2.75">
      <c r="A155" s="351"/>
      <c r="B155" s="350"/>
      <c r="C155" s="350"/>
      <c r="D155" s="350"/>
      <c r="E155" s="350"/>
      <c r="F155" s="350"/>
      <c r="G155" s="350"/>
      <c r="H155" s="350"/>
      <c r="I155" s="350"/>
      <c r="J155" s="350"/>
      <c r="M155" s="350"/>
      <c r="N155" s="350"/>
      <c r="O155" s="350"/>
      <c r="R155" s="350"/>
      <c r="S155" s="350"/>
      <c r="AA155" s="349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12.75">
      <c r="A156" s="351"/>
      <c r="B156" s="350"/>
      <c r="C156" s="350"/>
      <c r="D156" s="350"/>
      <c r="E156" s="350"/>
      <c r="F156" s="350"/>
      <c r="G156" s="350"/>
      <c r="H156" s="350"/>
      <c r="I156" s="350"/>
      <c r="J156" s="350"/>
      <c r="M156" s="350"/>
      <c r="N156" s="350"/>
      <c r="O156" s="350"/>
      <c r="R156" s="350"/>
      <c r="S156" s="350"/>
      <c r="AA156" s="349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2.75">
      <c r="A157" s="351"/>
      <c r="B157" s="350"/>
      <c r="C157" s="350"/>
      <c r="D157" s="350"/>
      <c r="E157" s="350"/>
      <c r="F157" s="350"/>
      <c r="G157" s="350"/>
      <c r="H157" s="350"/>
      <c r="I157" s="350"/>
      <c r="J157" s="350"/>
      <c r="M157" s="350"/>
      <c r="N157" s="350"/>
      <c r="O157" s="350"/>
      <c r="R157" s="350"/>
      <c r="S157" s="350"/>
      <c r="AA157" s="349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2.75">
      <c r="A158" s="351"/>
      <c r="B158" s="350"/>
      <c r="C158" s="350"/>
      <c r="D158" s="350"/>
      <c r="E158" s="350"/>
      <c r="F158" s="350"/>
      <c r="G158" s="350"/>
      <c r="H158" s="350"/>
      <c r="I158" s="350"/>
      <c r="J158" s="350"/>
      <c r="M158" s="350"/>
      <c r="N158" s="350"/>
      <c r="O158" s="350"/>
      <c r="R158" s="350"/>
      <c r="S158" s="350"/>
      <c r="AA158" s="349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2.75">
      <c r="A159" s="351"/>
      <c r="B159" s="350"/>
      <c r="C159" s="350"/>
      <c r="D159" s="350"/>
      <c r="E159" s="350"/>
      <c r="F159" s="350"/>
      <c r="G159" s="350"/>
      <c r="H159" s="350"/>
      <c r="I159" s="350"/>
      <c r="J159" s="350"/>
      <c r="M159" s="350"/>
      <c r="N159" s="350"/>
      <c r="O159" s="350"/>
      <c r="R159" s="350"/>
      <c r="S159" s="350"/>
      <c r="AA159" s="34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2.75">
      <c r="A160" s="351"/>
      <c r="B160" s="350"/>
      <c r="C160" s="350"/>
      <c r="D160" s="350"/>
      <c r="E160" s="350"/>
      <c r="F160" s="350"/>
      <c r="G160" s="350"/>
      <c r="H160" s="350"/>
      <c r="I160" s="350"/>
      <c r="J160" s="350"/>
      <c r="M160" s="350"/>
      <c r="N160" s="350"/>
      <c r="O160" s="350"/>
      <c r="R160" s="350"/>
      <c r="S160" s="350"/>
      <c r="AA160" s="349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ht="12.75">
      <c r="A161" s="351"/>
      <c r="B161" s="350"/>
      <c r="C161" s="350"/>
      <c r="D161" s="350"/>
      <c r="E161" s="350"/>
      <c r="F161" s="350"/>
      <c r="G161" s="350"/>
      <c r="H161" s="350"/>
      <c r="I161" s="350"/>
      <c r="J161" s="350"/>
      <c r="M161" s="350"/>
      <c r="N161" s="350"/>
      <c r="O161" s="350"/>
      <c r="R161" s="350"/>
      <c r="S161" s="350"/>
      <c r="AA161" s="349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ht="12.75">
      <c r="A162" s="351"/>
      <c r="B162" s="350"/>
      <c r="C162" s="350"/>
      <c r="D162" s="350"/>
      <c r="E162" s="350"/>
      <c r="F162" s="350"/>
      <c r="G162" s="350"/>
      <c r="H162" s="350"/>
      <c r="I162" s="350"/>
      <c r="J162" s="350"/>
      <c r="M162" s="350"/>
      <c r="N162" s="350"/>
      <c r="O162" s="350"/>
      <c r="R162" s="350"/>
      <c r="S162" s="350"/>
      <c r="AA162" s="349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2.75">
      <c r="A163" s="351"/>
      <c r="B163" s="350"/>
      <c r="C163" s="350"/>
      <c r="D163" s="350"/>
      <c r="E163" s="350"/>
      <c r="F163" s="350"/>
      <c r="G163" s="350"/>
      <c r="H163" s="350"/>
      <c r="I163" s="350"/>
      <c r="J163" s="350"/>
      <c r="M163" s="350"/>
      <c r="N163" s="350"/>
      <c r="O163" s="350"/>
      <c r="R163" s="350"/>
      <c r="S163" s="350"/>
      <c r="AA163" s="349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2.75">
      <c r="A164" s="351"/>
      <c r="B164" s="350"/>
      <c r="C164" s="350"/>
      <c r="D164" s="350"/>
      <c r="E164" s="350"/>
      <c r="F164" s="350"/>
      <c r="G164" s="350"/>
      <c r="H164" s="350"/>
      <c r="I164" s="350"/>
      <c r="J164" s="350"/>
      <c r="M164" s="350"/>
      <c r="N164" s="350"/>
      <c r="O164" s="350"/>
      <c r="R164" s="350"/>
      <c r="S164" s="350"/>
      <c r="AA164" s="349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ht="12.75">
      <c r="A165" s="351"/>
      <c r="B165" s="350"/>
      <c r="C165" s="350"/>
      <c r="D165" s="350"/>
      <c r="E165" s="350"/>
      <c r="F165" s="350"/>
      <c r="G165" s="350"/>
      <c r="H165" s="350"/>
      <c r="I165" s="350"/>
      <c r="J165" s="350"/>
      <c r="M165" s="350"/>
      <c r="N165" s="350"/>
      <c r="O165" s="350"/>
      <c r="R165" s="350"/>
      <c r="S165" s="350"/>
      <c r="AA165" s="349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ht="12.75">
      <c r="A166" s="351"/>
      <c r="B166" s="350"/>
      <c r="C166" s="350"/>
      <c r="D166" s="350"/>
      <c r="E166" s="350"/>
      <c r="F166" s="350"/>
      <c r="G166" s="350"/>
      <c r="H166" s="350"/>
      <c r="I166" s="350"/>
      <c r="J166" s="350"/>
      <c r="M166" s="350"/>
      <c r="N166" s="350"/>
      <c r="O166" s="350"/>
      <c r="R166" s="350"/>
      <c r="S166" s="350"/>
      <c r="AA166" s="349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ht="12.75">
      <c r="A167" s="351"/>
      <c r="B167" s="350"/>
      <c r="C167" s="350"/>
      <c r="D167" s="350"/>
      <c r="E167" s="350"/>
      <c r="F167" s="350"/>
      <c r="G167" s="350"/>
      <c r="H167" s="350"/>
      <c r="I167" s="350"/>
      <c r="J167" s="350"/>
      <c r="M167" s="350"/>
      <c r="N167" s="350"/>
      <c r="O167" s="350"/>
      <c r="R167" s="350"/>
      <c r="S167" s="350"/>
      <c r="AA167" s="349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ht="12.75">
      <c r="A168" s="351"/>
      <c r="B168" s="350"/>
      <c r="C168" s="350"/>
      <c r="D168" s="350"/>
      <c r="E168" s="350"/>
      <c r="F168" s="350"/>
      <c r="G168" s="350"/>
      <c r="H168" s="350"/>
      <c r="I168" s="350"/>
      <c r="J168" s="350"/>
      <c r="M168" s="350"/>
      <c r="N168" s="350"/>
      <c r="O168" s="350"/>
      <c r="R168" s="350"/>
      <c r="S168" s="350"/>
      <c r="AA168" s="349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ht="12.75">
      <c r="A169" s="351"/>
      <c r="B169" s="350"/>
      <c r="C169" s="350"/>
      <c r="D169" s="350"/>
      <c r="E169" s="350"/>
      <c r="F169" s="350"/>
      <c r="G169" s="350"/>
      <c r="H169" s="350"/>
      <c r="I169" s="350"/>
      <c r="J169" s="350"/>
      <c r="M169" s="350"/>
      <c r="N169" s="350"/>
      <c r="O169" s="350"/>
      <c r="R169" s="350"/>
      <c r="S169" s="350"/>
      <c r="AA169" s="34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ht="12.75">
      <c r="A170" s="351"/>
      <c r="B170" s="350"/>
      <c r="C170" s="350"/>
      <c r="D170" s="350"/>
      <c r="E170" s="350"/>
      <c r="F170" s="350"/>
      <c r="G170" s="350"/>
      <c r="H170" s="350"/>
      <c r="I170" s="350"/>
      <c r="J170" s="350"/>
      <c r="M170" s="350"/>
      <c r="N170" s="350"/>
      <c r="O170" s="350"/>
      <c r="R170" s="350"/>
      <c r="S170" s="350"/>
      <c r="AA170" s="349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ht="12.75">
      <c r="A171" s="351"/>
      <c r="B171" s="350"/>
      <c r="C171" s="350"/>
      <c r="D171" s="350"/>
      <c r="E171" s="350"/>
      <c r="F171" s="350"/>
      <c r="G171" s="350"/>
      <c r="H171" s="350"/>
      <c r="I171" s="350"/>
      <c r="J171" s="350"/>
      <c r="M171" s="350"/>
      <c r="N171" s="350"/>
      <c r="O171" s="350"/>
      <c r="R171" s="350"/>
      <c r="S171" s="350"/>
      <c r="AA171" s="349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ht="12.75">
      <c r="A172" s="351"/>
      <c r="B172" s="350"/>
      <c r="C172" s="350"/>
      <c r="D172" s="350"/>
      <c r="E172" s="350"/>
      <c r="F172" s="350"/>
      <c r="G172" s="350"/>
      <c r="H172" s="350"/>
      <c r="I172" s="350"/>
      <c r="J172" s="350"/>
      <c r="M172" s="350"/>
      <c r="N172" s="350"/>
      <c r="O172" s="350"/>
      <c r="R172" s="350"/>
      <c r="S172" s="350"/>
      <c r="AA172" s="349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ht="12.75">
      <c r="A173" s="351"/>
      <c r="B173" s="350"/>
      <c r="C173" s="350"/>
      <c r="D173" s="350"/>
      <c r="E173" s="350"/>
      <c r="F173" s="350"/>
      <c r="G173" s="350"/>
      <c r="H173" s="350"/>
      <c r="I173" s="350"/>
      <c r="J173" s="350"/>
      <c r="M173" s="350"/>
      <c r="N173" s="350"/>
      <c r="O173" s="350"/>
      <c r="R173" s="350"/>
      <c r="S173" s="350"/>
      <c r="AA173" s="349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ht="12.75">
      <c r="A174" s="351"/>
      <c r="B174" s="350"/>
      <c r="C174" s="350"/>
      <c r="D174" s="350"/>
      <c r="E174" s="350"/>
      <c r="F174" s="350"/>
      <c r="G174" s="350"/>
      <c r="H174" s="350"/>
      <c r="I174" s="350"/>
      <c r="J174" s="350"/>
      <c r="M174" s="350"/>
      <c r="N174" s="350"/>
      <c r="O174" s="350"/>
      <c r="R174" s="350"/>
      <c r="S174" s="350"/>
      <c r="AA174" s="349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ht="12.75">
      <c r="A175" s="351"/>
      <c r="B175" s="350"/>
      <c r="C175" s="350"/>
      <c r="D175" s="350"/>
      <c r="E175" s="350"/>
      <c r="F175" s="350"/>
      <c r="G175" s="350"/>
      <c r="H175" s="350"/>
      <c r="I175" s="350"/>
      <c r="J175" s="350"/>
      <c r="M175" s="350"/>
      <c r="N175" s="350"/>
      <c r="O175" s="350"/>
      <c r="R175" s="350"/>
      <c r="S175" s="350"/>
      <c r="AA175" s="349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ht="12.75">
      <c r="A176" s="351"/>
      <c r="B176" s="350"/>
      <c r="C176" s="350"/>
      <c r="D176" s="350"/>
      <c r="E176" s="350"/>
      <c r="F176" s="350"/>
      <c r="G176" s="350"/>
      <c r="H176" s="350"/>
      <c r="I176" s="350"/>
      <c r="J176" s="350"/>
      <c r="M176" s="350"/>
      <c r="N176" s="350"/>
      <c r="O176" s="350"/>
      <c r="R176" s="350"/>
      <c r="S176" s="350"/>
      <c r="AA176" s="349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ht="12.75">
      <c r="A177" s="351"/>
      <c r="B177" s="350"/>
      <c r="C177" s="350"/>
      <c r="D177" s="350"/>
      <c r="E177" s="350"/>
      <c r="F177" s="350"/>
      <c r="G177" s="350"/>
      <c r="H177" s="350"/>
      <c r="I177" s="350"/>
      <c r="J177" s="350"/>
      <c r="M177" s="350"/>
      <c r="N177" s="350"/>
      <c r="O177" s="350"/>
      <c r="R177" s="350"/>
      <c r="S177" s="350"/>
      <c r="AA177" s="349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ht="12.75">
      <c r="A178" s="351"/>
      <c r="B178" s="350"/>
      <c r="C178" s="350"/>
      <c r="D178" s="350"/>
      <c r="E178" s="350"/>
      <c r="F178" s="350"/>
      <c r="G178" s="350"/>
      <c r="H178" s="350"/>
      <c r="I178" s="350"/>
      <c r="J178" s="350"/>
      <c r="M178" s="350"/>
      <c r="N178" s="350"/>
      <c r="O178" s="350"/>
      <c r="R178" s="350"/>
      <c r="S178" s="350"/>
      <c r="AA178" s="349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ht="12.75">
      <c r="A179" s="351"/>
      <c r="B179" s="350"/>
      <c r="C179" s="350"/>
      <c r="D179" s="350"/>
      <c r="E179" s="350"/>
      <c r="F179" s="350"/>
      <c r="G179" s="350"/>
      <c r="H179" s="350"/>
      <c r="I179" s="350"/>
      <c r="J179" s="350"/>
      <c r="M179" s="350"/>
      <c r="N179" s="350"/>
      <c r="O179" s="350"/>
      <c r="R179" s="350"/>
      <c r="S179" s="350"/>
      <c r="AA179" s="34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ht="12.75">
      <c r="A180" s="351"/>
      <c r="B180" s="350"/>
      <c r="C180" s="350"/>
      <c r="D180" s="350"/>
      <c r="E180" s="350"/>
      <c r="F180" s="350"/>
      <c r="G180" s="350"/>
      <c r="H180" s="350"/>
      <c r="I180" s="350"/>
      <c r="J180" s="350"/>
      <c r="M180" s="350"/>
      <c r="N180" s="350"/>
      <c r="O180" s="350"/>
      <c r="R180" s="350"/>
      <c r="S180" s="350"/>
      <c r="AA180" s="349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ht="12.75">
      <c r="A181" s="351"/>
      <c r="B181" s="350"/>
      <c r="C181" s="350"/>
      <c r="D181" s="350"/>
      <c r="E181" s="350"/>
      <c r="F181" s="350"/>
      <c r="G181" s="350"/>
      <c r="H181" s="350"/>
      <c r="I181" s="350"/>
      <c r="J181" s="350"/>
      <c r="M181" s="350"/>
      <c r="N181" s="350"/>
      <c r="O181" s="350"/>
      <c r="R181" s="350"/>
      <c r="S181" s="350"/>
      <c r="AA181" s="349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ht="12.75">
      <c r="A182" s="351"/>
      <c r="B182" s="350"/>
      <c r="C182" s="350"/>
      <c r="D182" s="350"/>
      <c r="E182" s="350"/>
      <c r="F182" s="350"/>
      <c r="G182" s="350"/>
      <c r="H182" s="350"/>
      <c r="I182" s="350"/>
      <c r="J182" s="350"/>
      <c r="M182" s="350"/>
      <c r="N182" s="350"/>
      <c r="O182" s="350"/>
      <c r="R182" s="350"/>
      <c r="S182" s="350"/>
      <c r="AA182" s="349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ht="12.75">
      <c r="A183" s="351"/>
      <c r="B183" s="350"/>
      <c r="C183" s="350"/>
      <c r="D183" s="350"/>
      <c r="E183" s="350"/>
      <c r="F183" s="350"/>
      <c r="G183" s="350"/>
      <c r="H183" s="350"/>
      <c r="I183" s="350"/>
      <c r="J183" s="350"/>
      <c r="M183" s="350"/>
      <c r="N183" s="350"/>
      <c r="O183" s="350"/>
      <c r="R183" s="350"/>
      <c r="S183" s="350"/>
      <c r="AA183" s="349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ht="12.75">
      <c r="A184" s="351"/>
      <c r="B184" s="350"/>
      <c r="C184" s="350"/>
      <c r="D184" s="350"/>
      <c r="E184" s="350"/>
      <c r="F184" s="350"/>
      <c r="G184" s="350"/>
      <c r="H184" s="350"/>
      <c r="I184" s="350"/>
      <c r="J184" s="350"/>
      <c r="M184" s="350"/>
      <c r="N184" s="350"/>
      <c r="O184" s="350"/>
      <c r="R184" s="350"/>
      <c r="S184" s="350"/>
      <c r="AA184" s="349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ht="12.75">
      <c r="A185" s="351"/>
      <c r="B185" s="350"/>
      <c r="C185" s="350"/>
      <c r="D185" s="350"/>
      <c r="E185" s="350"/>
      <c r="F185" s="350"/>
      <c r="G185" s="350"/>
      <c r="H185" s="350"/>
      <c r="I185" s="350"/>
      <c r="J185" s="350"/>
      <c r="M185" s="350"/>
      <c r="N185" s="350"/>
      <c r="O185" s="350"/>
      <c r="R185" s="350"/>
      <c r="S185" s="350"/>
      <c r="AA185" s="349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ht="12.75">
      <c r="A186" s="351"/>
      <c r="B186" s="350"/>
      <c r="C186" s="350"/>
      <c r="D186" s="350"/>
      <c r="E186" s="350"/>
      <c r="F186" s="350"/>
      <c r="G186" s="350"/>
      <c r="H186" s="350"/>
      <c r="I186" s="350"/>
      <c r="J186" s="350"/>
      <c r="M186" s="350"/>
      <c r="N186" s="350"/>
      <c r="O186" s="350"/>
      <c r="R186" s="350"/>
      <c r="S186" s="350"/>
      <c r="AA186" s="349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ht="12.75">
      <c r="A187" s="351"/>
      <c r="B187" s="350"/>
      <c r="C187" s="350"/>
      <c r="D187" s="350"/>
      <c r="E187" s="350"/>
      <c r="F187" s="350"/>
      <c r="G187" s="350"/>
      <c r="H187" s="350"/>
      <c r="I187" s="350"/>
      <c r="J187" s="350"/>
      <c r="M187" s="350"/>
      <c r="N187" s="350"/>
      <c r="O187" s="350"/>
      <c r="R187" s="350"/>
      <c r="S187" s="350"/>
      <c r="AA187" s="349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ht="12.75">
      <c r="A188" s="351"/>
      <c r="B188" s="350"/>
      <c r="C188" s="350"/>
      <c r="D188" s="350"/>
      <c r="E188" s="350"/>
      <c r="F188" s="350"/>
      <c r="G188" s="350"/>
      <c r="H188" s="350"/>
      <c r="I188" s="350"/>
      <c r="J188" s="350"/>
      <c r="M188" s="350"/>
      <c r="N188" s="350"/>
      <c r="O188" s="350"/>
      <c r="R188" s="350"/>
      <c r="S188" s="350"/>
      <c r="AA188" s="349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ht="12.75">
      <c r="A189" s="351"/>
      <c r="B189" s="350"/>
      <c r="C189" s="350"/>
      <c r="D189" s="350"/>
      <c r="E189" s="350"/>
      <c r="F189" s="350"/>
      <c r="G189" s="350"/>
      <c r="H189" s="350"/>
      <c r="I189" s="350"/>
      <c r="J189" s="350"/>
      <c r="M189" s="350"/>
      <c r="N189" s="350"/>
      <c r="O189" s="350"/>
      <c r="R189" s="350"/>
      <c r="S189" s="350"/>
      <c r="AA189" s="34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ht="12.75">
      <c r="A190" s="351"/>
      <c r="B190" s="350"/>
      <c r="C190" s="350"/>
      <c r="D190" s="350"/>
      <c r="E190" s="350"/>
      <c r="F190" s="350"/>
      <c r="G190" s="350"/>
      <c r="H190" s="350"/>
      <c r="I190" s="350"/>
      <c r="J190" s="350"/>
      <c r="M190" s="350"/>
      <c r="N190" s="350"/>
      <c r="O190" s="350"/>
      <c r="R190" s="350"/>
      <c r="S190" s="350"/>
      <c r="AA190" s="349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ht="12.75">
      <c r="A191" s="351"/>
      <c r="B191" s="350"/>
      <c r="C191" s="350"/>
      <c r="D191" s="350"/>
      <c r="E191" s="350"/>
      <c r="F191" s="350"/>
      <c r="G191" s="350"/>
      <c r="H191" s="350"/>
      <c r="I191" s="350"/>
      <c r="J191" s="350"/>
      <c r="M191" s="350"/>
      <c r="N191" s="350"/>
      <c r="O191" s="350"/>
      <c r="R191" s="350"/>
      <c r="S191" s="350"/>
      <c r="AA191" s="349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ht="12.75">
      <c r="A192" s="351"/>
      <c r="B192" s="350"/>
      <c r="C192" s="350"/>
      <c r="D192" s="350"/>
      <c r="E192" s="350"/>
      <c r="F192" s="350"/>
      <c r="G192" s="350"/>
      <c r="H192" s="350"/>
      <c r="I192" s="350"/>
      <c r="J192" s="350"/>
      <c r="M192" s="350"/>
      <c r="N192" s="350"/>
      <c r="O192" s="350"/>
      <c r="R192" s="350"/>
      <c r="S192" s="350"/>
      <c r="AA192" s="349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ht="12.75">
      <c r="A193" s="351"/>
      <c r="B193" s="350"/>
      <c r="C193" s="350"/>
      <c r="D193" s="350"/>
      <c r="E193" s="350"/>
      <c r="F193" s="350"/>
      <c r="G193" s="350"/>
      <c r="H193" s="350"/>
      <c r="I193" s="350"/>
      <c r="J193" s="350"/>
      <c r="M193" s="350"/>
      <c r="N193" s="350"/>
      <c r="O193" s="350"/>
      <c r="R193" s="350"/>
      <c r="S193" s="350"/>
      <c r="AA193" s="349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ht="12.75">
      <c r="A194" s="351"/>
      <c r="B194" s="350"/>
      <c r="C194" s="350"/>
      <c r="D194" s="350"/>
      <c r="E194" s="350"/>
      <c r="F194" s="350"/>
      <c r="G194" s="350"/>
      <c r="H194" s="350"/>
      <c r="I194" s="350"/>
      <c r="J194" s="350"/>
      <c r="M194" s="350"/>
      <c r="N194" s="350"/>
      <c r="O194" s="350"/>
      <c r="R194" s="350"/>
      <c r="S194" s="350"/>
      <c r="AA194" s="349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ht="12.75">
      <c r="A195" s="351"/>
      <c r="B195" s="350"/>
      <c r="C195" s="350"/>
      <c r="D195" s="350"/>
      <c r="E195" s="350"/>
      <c r="F195" s="350"/>
      <c r="G195" s="350"/>
      <c r="H195" s="350"/>
      <c r="I195" s="350"/>
      <c r="J195" s="350"/>
      <c r="M195" s="350"/>
      <c r="N195" s="350"/>
      <c r="O195" s="350"/>
      <c r="R195" s="350"/>
      <c r="S195" s="350"/>
      <c r="AA195" s="349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ht="12.75">
      <c r="A196" s="351"/>
      <c r="B196" s="350"/>
      <c r="C196" s="350"/>
      <c r="D196" s="350"/>
      <c r="E196" s="350"/>
      <c r="F196" s="350"/>
      <c r="G196" s="350"/>
      <c r="H196" s="350"/>
      <c r="I196" s="350"/>
      <c r="J196" s="350"/>
      <c r="M196" s="350"/>
      <c r="N196" s="350"/>
      <c r="O196" s="350"/>
      <c r="R196" s="350"/>
      <c r="S196" s="350"/>
      <c r="AA196" s="349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ht="12.75">
      <c r="A197" s="351"/>
      <c r="B197" s="350"/>
      <c r="C197" s="350"/>
      <c r="D197" s="350"/>
      <c r="E197" s="350"/>
      <c r="F197" s="350"/>
      <c r="G197" s="350"/>
      <c r="H197" s="350"/>
      <c r="I197" s="350"/>
      <c r="J197" s="350"/>
      <c r="M197" s="350"/>
      <c r="N197" s="350"/>
      <c r="O197" s="350"/>
      <c r="R197" s="350"/>
      <c r="S197" s="350"/>
      <c r="AA197" s="349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ht="12.75">
      <c r="A198" s="351"/>
      <c r="B198" s="350"/>
      <c r="C198" s="350"/>
      <c r="D198" s="350"/>
      <c r="E198" s="350"/>
      <c r="F198" s="350"/>
      <c r="G198" s="350"/>
      <c r="H198" s="350"/>
      <c r="I198" s="350"/>
      <c r="J198" s="350"/>
      <c r="M198" s="350"/>
      <c r="N198" s="350"/>
      <c r="O198" s="350"/>
      <c r="R198" s="350"/>
      <c r="S198" s="350"/>
      <c r="AA198" s="349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ht="12.75">
      <c r="A199" s="351"/>
      <c r="B199" s="350"/>
      <c r="C199" s="350"/>
      <c r="D199" s="350"/>
      <c r="E199" s="350"/>
      <c r="F199" s="350"/>
      <c r="G199" s="350"/>
      <c r="H199" s="350"/>
      <c r="I199" s="350"/>
      <c r="J199" s="350"/>
      <c r="M199" s="350"/>
      <c r="N199" s="350"/>
      <c r="O199" s="350"/>
      <c r="R199" s="350"/>
      <c r="S199" s="350"/>
      <c r="AA199" s="34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ht="12.75">
      <c r="A200" s="351"/>
      <c r="B200" s="350"/>
      <c r="C200" s="350"/>
      <c r="D200" s="350"/>
      <c r="E200" s="350"/>
      <c r="F200" s="350"/>
      <c r="G200" s="350"/>
      <c r="H200" s="350"/>
      <c r="I200" s="350"/>
      <c r="J200" s="350"/>
      <c r="M200" s="350"/>
      <c r="N200" s="350"/>
      <c r="O200" s="350"/>
      <c r="R200" s="350"/>
      <c r="S200" s="350"/>
      <c r="AA200" s="349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ht="12.75">
      <c r="A201" s="351"/>
      <c r="B201" s="350"/>
      <c r="C201" s="350"/>
      <c r="D201" s="350"/>
      <c r="E201" s="350"/>
      <c r="F201" s="350"/>
      <c r="G201" s="350"/>
      <c r="H201" s="350"/>
      <c r="I201" s="350"/>
      <c r="J201" s="350"/>
      <c r="M201" s="350"/>
      <c r="N201" s="350"/>
      <c r="O201" s="350"/>
      <c r="R201" s="350"/>
      <c r="S201" s="350"/>
      <c r="AA201" s="349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ht="12.75">
      <c r="A202" s="351"/>
      <c r="B202" s="350"/>
      <c r="C202" s="350"/>
      <c r="D202" s="350"/>
      <c r="E202" s="350"/>
      <c r="F202" s="350"/>
      <c r="G202" s="350"/>
      <c r="H202" s="350"/>
      <c r="I202" s="350"/>
      <c r="J202" s="350"/>
      <c r="M202" s="350"/>
      <c r="N202" s="350"/>
      <c r="O202" s="350"/>
      <c r="R202" s="350"/>
      <c r="S202" s="350"/>
      <c r="AA202" s="349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ht="12.75">
      <c r="A203" s="351"/>
      <c r="B203" s="350"/>
      <c r="C203" s="350"/>
      <c r="D203" s="350"/>
      <c r="E203" s="350"/>
      <c r="F203" s="350"/>
      <c r="G203" s="350"/>
      <c r="H203" s="350"/>
      <c r="I203" s="350"/>
      <c r="J203" s="350"/>
      <c r="M203" s="350"/>
      <c r="N203" s="350"/>
      <c r="O203" s="350"/>
      <c r="R203" s="350"/>
      <c r="S203" s="350"/>
      <c r="AA203" s="349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ht="12.75">
      <c r="A204" s="351"/>
      <c r="B204" s="350"/>
      <c r="C204" s="350"/>
      <c r="D204" s="350"/>
      <c r="E204" s="350"/>
      <c r="F204" s="350"/>
      <c r="G204" s="350"/>
      <c r="H204" s="350"/>
      <c r="I204" s="350"/>
      <c r="J204" s="350"/>
      <c r="M204" s="350"/>
      <c r="N204" s="350"/>
      <c r="O204" s="350"/>
      <c r="R204" s="350"/>
      <c r="S204" s="350"/>
      <c r="AA204" s="349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ht="12.75">
      <c r="A205" s="351"/>
      <c r="B205" s="350"/>
      <c r="C205" s="350"/>
      <c r="D205" s="350"/>
      <c r="E205" s="350"/>
      <c r="F205" s="350"/>
      <c r="G205" s="350"/>
      <c r="H205" s="350"/>
      <c r="I205" s="350"/>
      <c r="J205" s="350"/>
      <c r="M205" s="350"/>
      <c r="N205" s="350"/>
      <c r="O205" s="350"/>
      <c r="R205" s="350"/>
      <c r="S205" s="350"/>
      <c r="AA205" s="349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2.75">
      <c r="A206" s="351"/>
      <c r="B206" s="350"/>
      <c r="C206" s="350"/>
      <c r="D206" s="350"/>
      <c r="E206" s="350"/>
      <c r="F206" s="350"/>
      <c r="G206" s="350"/>
      <c r="H206" s="350"/>
      <c r="I206" s="350"/>
      <c r="J206" s="350"/>
      <c r="M206" s="350"/>
      <c r="N206" s="350"/>
      <c r="O206" s="350"/>
      <c r="R206" s="350"/>
      <c r="S206" s="350"/>
      <c r="AA206" s="349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ht="12.75">
      <c r="A207" s="351"/>
      <c r="B207" s="350"/>
      <c r="C207" s="350"/>
      <c r="D207" s="350"/>
      <c r="E207" s="350"/>
      <c r="F207" s="350"/>
      <c r="G207" s="350"/>
      <c r="H207" s="350"/>
      <c r="I207" s="350"/>
      <c r="J207" s="350"/>
      <c r="M207" s="350"/>
      <c r="N207" s="350"/>
      <c r="O207" s="350"/>
      <c r="R207" s="350"/>
      <c r="S207" s="350"/>
      <c r="AA207" s="349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ht="12.75">
      <c r="A208" s="351"/>
      <c r="B208" s="350"/>
      <c r="C208" s="350"/>
      <c r="D208" s="350"/>
      <c r="E208" s="350"/>
      <c r="F208" s="350"/>
      <c r="G208" s="350"/>
      <c r="H208" s="350"/>
      <c r="I208" s="350"/>
      <c r="J208" s="350"/>
      <c r="M208" s="350"/>
      <c r="N208" s="350"/>
      <c r="O208" s="350"/>
      <c r="R208" s="350"/>
      <c r="S208" s="350"/>
      <c r="AA208" s="349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ht="12.75">
      <c r="A209" s="351"/>
      <c r="B209" s="350"/>
      <c r="C209" s="350"/>
      <c r="D209" s="350"/>
      <c r="E209" s="350"/>
      <c r="F209" s="350"/>
      <c r="G209" s="350"/>
      <c r="H209" s="350"/>
      <c r="I209" s="350"/>
      <c r="J209" s="350"/>
      <c r="M209" s="350"/>
      <c r="N209" s="350"/>
      <c r="O209" s="350"/>
      <c r="R209" s="350"/>
      <c r="S209" s="350"/>
      <c r="AA209" s="34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ht="12.75">
      <c r="A210" s="351"/>
      <c r="B210" s="350"/>
      <c r="C210" s="350"/>
      <c r="D210" s="350"/>
      <c r="E210" s="350"/>
      <c r="F210" s="350"/>
      <c r="G210" s="350"/>
      <c r="H210" s="350"/>
      <c r="I210" s="350"/>
      <c r="J210" s="350"/>
      <c r="M210" s="350"/>
      <c r="N210" s="350"/>
      <c r="O210" s="350"/>
      <c r="R210" s="350"/>
      <c r="S210" s="350"/>
      <c r="AA210" s="349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ht="12.75">
      <c r="A211" s="351"/>
      <c r="B211" s="350"/>
      <c r="C211" s="350"/>
      <c r="D211" s="350"/>
      <c r="E211" s="350"/>
      <c r="F211" s="350"/>
      <c r="G211" s="350"/>
      <c r="H211" s="350"/>
      <c r="I211" s="350"/>
      <c r="J211" s="350"/>
      <c r="M211" s="350"/>
      <c r="N211" s="350"/>
      <c r="O211" s="350"/>
      <c r="R211" s="350"/>
      <c r="S211" s="350"/>
      <c r="AA211" s="349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ht="12.75">
      <c r="A212" s="351"/>
      <c r="B212" s="350"/>
      <c r="C212" s="350"/>
      <c r="D212" s="350"/>
      <c r="E212" s="350"/>
      <c r="F212" s="350"/>
      <c r="G212" s="350"/>
      <c r="H212" s="350"/>
      <c r="I212" s="350"/>
      <c r="J212" s="350"/>
      <c r="M212" s="350"/>
      <c r="N212" s="350"/>
      <c r="O212" s="350"/>
      <c r="R212" s="350"/>
      <c r="S212" s="350"/>
      <c r="AA212" s="349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ht="12.75">
      <c r="A213" s="351"/>
      <c r="B213" s="350"/>
      <c r="C213" s="350"/>
      <c r="D213" s="350"/>
      <c r="E213" s="350"/>
      <c r="F213" s="350"/>
      <c r="G213" s="350"/>
      <c r="H213" s="350"/>
      <c r="I213" s="350"/>
      <c r="J213" s="350"/>
      <c r="M213" s="350"/>
      <c r="N213" s="350"/>
      <c r="O213" s="350"/>
      <c r="R213" s="350"/>
      <c r="S213" s="350"/>
      <c r="AA213" s="349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ht="12.75">
      <c r="A214" s="351"/>
      <c r="B214" s="350"/>
      <c r="C214" s="350"/>
      <c r="D214" s="350"/>
      <c r="E214" s="350"/>
      <c r="F214" s="350"/>
      <c r="G214" s="350"/>
      <c r="H214" s="350"/>
      <c r="I214" s="350"/>
      <c r="J214" s="350"/>
      <c r="M214" s="350"/>
      <c r="N214" s="350"/>
      <c r="O214" s="350"/>
      <c r="R214" s="350"/>
      <c r="S214" s="350"/>
      <c r="AA214" s="349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ht="12.75">
      <c r="A215" s="351"/>
      <c r="B215" s="350"/>
      <c r="C215" s="350"/>
      <c r="D215" s="350"/>
      <c r="E215" s="350"/>
      <c r="F215" s="350"/>
      <c r="G215" s="350"/>
      <c r="H215" s="350"/>
      <c r="I215" s="350"/>
      <c r="J215" s="350"/>
      <c r="M215" s="350"/>
      <c r="N215" s="350"/>
      <c r="O215" s="350"/>
      <c r="R215" s="350"/>
      <c r="S215" s="350"/>
      <c r="AA215" s="349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ht="12.75">
      <c r="A216" s="351"/>
      <c r="B216" s="350"/>
      <c r="C216" s="350"/>
      <c r="D216" s="350"/>
      <c r="E216" s="350"/>
      <c r="F216" s="350"/>
      <c r="G216" s="350"/>
      <c r="H216" s="350"/>
      <c r="I216" s="350"/>
      <c r="J216" s="350"/>
      <c r="M216" s="350"/>
      <c r="N216" s="350"/>
      <c r="O216" s="350"/>
      <c r="R216" s="350"/>
      <c r="S216" s="350"/>
      <c r="AA216" s="349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ht="12.75">
      <c r="A217" s="351"/>
      <c r="B217" s="350"/>
      <c r="C217" s="350"/>
      <c r="D217" s="350"/>
      <c r="E217" s="350"/>
      <c r="F217" s="350"/>
      <c r="G217" s="350"/>
      <c r="H217" s="350"/>
      <c r="I217" s="350"/>
      <c r="J217" s="350"/>
      <c r="M217" s="350"/>
      <c r="N217" s="350"/>
      <c r="O217" s="350"/>
      <c r="R217" s="350"/>
      <c r="S217" s="350"/>
      <c r="AA217" s="349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ht="12.75">
      <c r="A218" s="351"/>
      <c r="B218" s="350"/>
      <c r="C218" s="350"/>
      <c r="D218" s="350"/>
      <c r="E218" s="350"/>
      <c r="F218" s="350"/>
      <c r="G218" s="350"/>
      <c r="H218" s="350"/>
      <c r="I218" s="350"/>
      <c r="J218" s="350"/>
      <c r="M218" s="350"/>
      <c r="N218" s="350"/>
      <c r="O218" s="350"/>
      <c r="R218" s="350"/>
      <c r="S218" s="350"/>
      <c r="AA218" s="349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ht="12.75">
      <c r="A219" s="351"/>
      <c r="B219" s="350"/>
      <c r="C219" s="350"/>
      <c r="D219" s="350"/>
      <c r="E219" s="350"/>
      <c r="F219" s="350"/>
      <c r="G219" s="350"/>
      <c r="H219" s="350"/>
      <c r="I219" s="350"/>
      <c r="J219" s="350"/>
      <c r="M219" s="350"/>
      <c r="N219" s="350"/>
      <c r="O219" s="350"/>
      <c r="R219" s="350"/>
      <c r="S219" s="350"/>
      <c r="AA219" s="34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ht="12.75">
      <c r="A220" s="351"/>
      <c r="B220" s="350"/>
      <c r="C220" s="350"/>
      <c r="D220" s="350"/>
      <c r="E220" s="350"/>
      <c r="F220" s="350"/>
      <c r="G220" s="350"/>
      <c r="H220" s="350"/>
      <c r="I220" s="350"/>
      <c r="J220" s="350"/>
      <c r="M220" s="350"/>
      <c r="N220" s="350"/>
      <c r="O220" s="350"/>
      <c r="R220" s="350"/>
      <c r="S220" s="350"/>
      <c r="AA220" s="349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ht="12.75">
      <c r="A221" s="351"/>
      <c r="B221" s="350"/>
      <c r="C221" s="350"/>
      <c r="D221" s="350"/>
      <c r="E221" s="350"/>
      <c r="F221" s="350"/>
      <c r="G221" s="350"/>
      <c r="H221" s="350"/>
      <c r="I221" s="350"/>
      <c r="J221" s="350"/>
      <c r="M221" s="350"/>
      <c r="N221" s="350"/>
      <c r="O221" s="350"/>
      <c r="R221" s="350"/>
      <c r="S221" s="350"/>
      <c r="AA221" s="349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ht="12.75">
      <c r="A222" s="351"/>
      <c r="B222" s="350"/>
      <c r="C222" s="350"/>
      <c r="D222" s="350"/>
      <c r="E222" s="350"/>
      <c r="F222" s="350"/>
      <c r="G222" s="350"/>
      <c r="H222" s="350"/>
      <c r="I222" s="350"/>
      <c r="J222" s="350"/>
      <c r="M222" s="350"/>
      <c r="N222" s="350"/>
      <c r="O222" s="350"/>
      <c r="R222" s="350"/>
      <c r="S222" s="350"/>
      <c r="AA222" s="349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ht="12.75">
      <c r="A223" s="351"/>
      <c r="B223" s="350"/>
      <c r="C223" s="350"/>
      <c r="D223" s="350"/>
      <c r="E223" s="350"/>
      <c r="F223" s="350"/>
      <c r="G223" s="350"/>
      <c r="H223" s="350"/>
      <c r="I223" s="350"/>
      <c r="J223" s="350"/>
      <c r="M223" s="350"/>
      <c r="N223" s="350"/>
      <c r="O223" s="350"/>
      <c r="R223" s="350"/>
      <c r="S223" s="350"/>
      <c r="AA223" s="349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ht="12.75">
      <c r="A224" s="351"/>
      <c r="B224" s="350"/>
      <c r="C224" s="350"/>
      <c r="D224" s="350"/>
      <c r="E224" s="350"/>
      <c r="F224" s="350"/>
      <c r="G224" s="350"/>
      <c r="H224" s="350"/>
      <c r="I224" s="350"/>
      <c r="J224" s="350"/>
      <c r="M224" s="350"/>
      <c r="N224" s="350"/>
      <c r="O224" s="350"/>
      <c r="R224" s="350"/>
      <c r="S224" s="350"/>
      <c r="AA224" s="349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ht="12.75">
      <c r="A225" s="351"/>
      <c r="B225" s="350"/>
      <c r="C225" s="350"/>
      <c r="D225" s="350"/>
      <c r="E225" s="350"/>
      <c r="F225" s="350"/>
      <c r="G225" s="350"/>
      <c r="H225" s="350"/>
      <c r="I225" s="350"/>
      <c r="J225" s="350"/>
      <c r="M225" s="350"/>
      <c r="N225" s="350"/>
      <c r="O225" s="350"/>
      <c r="R225" s="350"/>
      <c r="S225" s="350"/>
      <c r="AA225" s="349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ht="12.75">
      <c r="A226" s="351"/>
      <c r="B226" s="350"/>
      <c r="C226" s="350"/>
      <c r="D226" s="350"/>
      <c r="E226" s="350"/>
      <c r="F226" s="350"/>
      <c r="G226" s="350"/>
      <c r="H226" s="350"/>
      <c r="I226" s="350"/>
      <c r="J226" s="350"/>
      <c r="M226" s="350"/>
      <c r="N226" s="350"/>
      <c r="O226" s="350"/>
      <c r="R226" s="350"/>
      <c r="S226" s="350"/>
      <c r="AA226" s="349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ht="12.75">
      <c r="A227" s="351"/>
      <c r="B227" s="350"/>
      <c r="C227" s="350"/>
      <c r="D227" s="350"/>
      <c r="E227" s="350"/>
      <c r="F227" s="350"/>
      <c r="G227" s="350"/>
      <c r="H227" s="350"/>
      <c r="I227" s="350"/>
      <c r="J227" s="350"/>
      <c r="M227" s="350"/>
      <c r="N227" s="350"/>
      <c r="O227" s="350"/>
      <c r="R227" s="350"/>
      <c r="S227" s="350"/>
      <c r="AA227" s="349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ht="12.75">
      <c r="A228" s="351"/>
      <c r="B228" s="350"/>
      <c r="C228" s="350"/>
      <c r="D228" s="350"/>
      <c r="E228" s="350"/>
      <c r="F228" s="350"/>
      <c r="G228" s="350"/>
      <c r="H228" s="350"/>
      <c r="I228" s="350"/>
      <c r="J228" s="350"/>
      <c r="M228" s="350"/>
      <c r="N228" s="350"/>
      <c r="O228" s="350"/>
      <c r="R228" s="350"/>
      <c r="S228" s="350"/>
      <c r="AA228" s="349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ht="12.75">
      <c r="A229" s="351"/>
      <c r="B229" s="350"/>
      <c r="C229" s="350"/>
      <c r="D229" s="350"/>
      <c r="E229" s="350"/>
      <c r="F229" s="350"/>
      <c r="G229" s="350"/>
      <c r="H229" s="350"/>
      <c r="I229" s="350"/>
      <c r="J229" s="350"/>
      <c r="M229" s="350"/>
      <c r="N229" s="350"/>
      <c r="O229" s="350"/>
      <c r="R229" s="350"/>
      <c r="S229" s="350"/>
      <c r="AA229" s="34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ht="12.75">
      <c r="A230" s="351"/>
      <c r="B230" s="350"/>
      <c r="C230" s="350"/>
      <c r="D230" s="350"/>
      <c r="E230" s="350"/>
      <c r="F230" s="350"/>
      <c r="G230" s="350"/>
      <c r="H230" s="350"/>
      <c r="I230" s="350"/>
      <c r="J230" s="350"/>
      <c r="M230" s="350"/>
      <c r="N230" s="350"/>
      <c r="O230" s="350"/>
      <c r="R230" s="350"/>
      <c r="S230" s="350"/>
      <c r="AA230" s="349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ht="12.75">
      <c r="A231" s="351"/>
      <c r="B231" s="350"/>
      <c r="C231" s="350"/>
      <c r="D231" s="350"/>
      <c r="E231" s="350"/>
      <c r="F231" s="350"/>
      <c r="G231" s="350"/>
      <c r="H231" s="350"/>
      <c r="I231" s="350"/>
      <c r="J231" s="350"/>
      <c r="M231" s="350"/>
      <c r="N231" s="350"/>
      <c r="O231" s="350"/>
      <c r="R231" s="350"/>
      <c r="S231" s="350"/>
      <c r="AA231" s="349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ht="12.75">
      <c r="A232" s="351"/>
      <c r="B232" s="350"/>
      <c r="C232" s="350"/>
      <c r="D232" s="350"/>
      <c r="E232" s="350"/>
      <c r="F232" s="350"/>
      <c r="G232" s="350"/>
      <c r="H232" s="350"/>
      <c r="I232" s="350"/>
      <c r="J232" s="350"/>
      <c r="M232" s="350"/>
      <c r="N232" s="350"/>
      <c r="O232" s="350"/>
      <c r="R232" s="350"/>
      <c r="S232" s="350"/>
      <c r="AA232" s="349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ht="12.75">
      <c r="A233" s="351"/>
      <c r="B233" s="350"/>
      <c r="C233" s="350"/>
      <c r="D233" s="350"/>
      <c r="E233" s="350"/>
      <c r="F233" s="350"/>
      <c r="G233" s="350"/>
      <c r="H233" s="350"/>
      <c r="I233" s="350"/>
      <c r="J233" s="350"/>
      <c r="M233" s="350"/>
      <c r="N233" s="350"/>
      <c r="O233" s="350"/>
      <c r="R233" s="350"/>
      <c r="S233" s="350"/>
      <c r="AA233" s="349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ht="12.75">
      <c r="A234" s="351"/>
      <c r="B234" s="350"/>
      <c r="C234" s="350"/>
      <c r="D234" s="350"/>
      <c r="E234" s="350"/>
      <c r="F234" s="350"/>
      <c r="G234" s="350"/>
      <c r="H234" s="350"/>
      <c r="I234" s="350"/>
      <c r="J234" s="350"/>
      <c r="M234" s="350"/>
      <c r="N234" s="350"/>
      <c r="O234" s="350"/>
      <c r="R234" s="350"/>
      <c r="S234" s="350"/>
      <c r="AA234" s="349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ht="12.75">
      <c r="A235" s="351"/>
      <c r="B235" s="350"/>
      <c r="C235" s="350"/>
      <c r="D235" s="350"/>
      <c r="E235" s="350"/>
      <c r="F235" s="350"/>
      <c r="G235" s="350"/>
      <c r="H235" s="350"/>
      <c r="I235" s="350"/>
      <c r="J235" s="350"/>
      <c r="M235" s="350"/>
      <c r="N235" s="350"/>
      <c r="O235" s="350"/>
      <c r="R235" s="350"/>
      <c r="S235" s="350"/>
      <c r="AA235" s="349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ht="12.75">
      <c r="A236" s="351"/>
      <c r="B236" s="350"/>
      <c r="C236" s="350"/>
      <c r="D236" s="350"/>
      <c r="E236" s="350"/>
      <c r="F236" s="350"/>
      <c r="G236" s="350"/>
      <c r="H236" s="350"/>
      <c r="I236" s="350"/>
      <c r="J236" s="350"/>
      <c r="M236" s="350"/>
      <c r="N236" s="350"/>
      <c r="O236" s="350"/>
      <c r="R236" s="350"/>
      <c r="S236" s="350"/>
      <c r="AA236" s="349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ht="12.75">
      <c r="A237" s="351"/>
      <c r="B237" s="350"/>
      <c r="C237" s="350"/>
      <c r="D237" s="350"/>
      <c r="E237" s="350"/>
      <c r="F237" s="350"/>
      <c r="G237" s="350"/>
      <c r="H237" s="350"/>
      <c r="I237" s="350"/>
      <c r="J237" s="350"/>
      <c r="M237" s="350"/>
      <c r="N237" s="350"/>
      <c r="O237" s="350"/>
      <c r="R237" s="350"/>
      <c r="S237" s="350"/>
      <c r="AA237" s="349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ht="12.75">
      <c r="A238" s="351"/>
      <c r="B238" s="350"/>
      <c r="C238" s="350"/>
      <c r="D238" s="350"/>
      <c r="E238" s="350"/>
      <c r="F238" s="350"/>
      <c r="G238" s="350"/>
      <c r="H238" s="350"/>
      <c r="I238" s="350"/>
      <c r="J238" s="350"/>
      <c r="M238" s="350"/>
      <c r="N238" s="350"/>
      <c r="O238" s="350"/>
      <c r="R238" s="350"/>
      <c r="S238" s="350"/>
      <c r="AA238" s="349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ht="12.75">
      <c r="A239" s="351"/>
      <c r="B239" s="350"/>
      <c r="C239" s="350"/>
      <c r="D239" s="350"/>
      <c r="E239" s="350"/>
      <c r="F239" s="350"/>
      <c r="G239" s="350"/>
      <c r="H239" s="350"/>
      <c r="I239" s="350"/>
      <c r="J239" s="350"/>
      <c r="M239" s="350"/>
      <c r="N239" s="350"/>
      <c r="O239" s="350"/>
      <c r="R239" s="350"/>
      <c r="S239" s="350"/>
      <c r="AA239" s="34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ht="12.75">
      <c r="A240" s="351"/>
      <c r="B240" s="350"/>
      <c r="C240" s="350"/>
      <c r="D240" s="350"/>
      <c r="E240" s="350"/>
      <c r="F240" s="350"/>
      <c r="G240" s="350"/>
      <c r="H240" s="350"/>
      <c r="I240" s="350"/>
      <c r="J240" s="350"/>
      <c r="M240" s="350"/>
      <c r="N240" s="350"/>
      <c r="O240" s="350"/>
      <c r="R240" s="350"/>
      <c r="S240" s="350"/>
      <c r="AA240" s="349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2.75">
      <c r="A241" s="351"/>
      <c r="B241" s="350"/>
      <c r="C241" s="350"/>
      <c r="D241" s="350"/>
      <c r="E241" s="350"/>
      <c r="F241" s="350"/>
      <c r="G241" s="350"/>
      <c r="H241" s="350"/>
      <c r="I241" s="350"/>
      <c r="J241" s="350"/>
      <c r="M241" s="350"/>
      <c r="N241" s="350"/>
      <c r="O241" s="350"/>
      <c r="R241" s="350"/>
      <c r="S241" s="350"/>
      <c r="AA241" s="349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2.75">
      <c r="A242" s="351"/>
      <c r="B242" s="350"/>
      <c r="C242" s="350"/>
      <c r="D242" s="350"/>
      <c r="E242" s="350"/>
      <c r="F242" s="350"/>
      <c r="G242" s="350"/>
      <c r="H242" s="350"/>
      <c r="I242" s="350"/>
      <c r="J242" s="350"/>
      <c r="M242" s="350"/>
      <c r="N242" s="350"/>
      <c r="O242" s="350"/>
      <c r="R242" s="350"/>
      <c r="S242" s="350"/>
      <c r="AA242" s="349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2.75">
      <c r="A243" s="351"/>
      <c r="B243" s="350"/>
      <c r="C243" s="350"/>
      <c r="D243" s="350"/>
      <c r="E243" s="350"/>
      <c r="F243" s="350"/>
      <c r="G243" s="350"/>
      <c r="H243" s="350"/>
      <c r="I243" s="350"/>
      <c r="J243" s="350"/>
      <c r="M243" s="350"/>
      <c r="N243" s="350"/>
      <c r="O243" s="350"/>
      <c r="R243" s="350"/>
      <c r="S243" s="350"/>
      <c r="AA243" s="349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ht="12.75">
      <c r="A244" s="351"/>
      <c r="B244" s="350"/>
      <c r="C244" s="350"/>
      <c r="D244" s="350"/>
      <c r="E244" s="350"/>
      <c r="F244" s="350"/>
      <c r="G244" s="350"/>
      <c r="H244" s="350"/>
      <c r="I244" s="350"/>
      <c r="J244" s="350"/>
      <c r="M244" s="350"/>
      <c r="N244" s="350"/>
      <c r="O244" s="350"/>
      <c r="R244" s="350"/>
      <c r="S244" s="350"/>
      <c r="AA244" s="349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ht="12.75">
      <c r="A245" s="351"/>
      <c r="B245" s="350"/>
      <c r="C245" s="350"/>
      <c r="D245" s="350"/>
      <c r="E245" s="350"/>
      <c r="F245" s="350"/>
      <c r="G245" s="350"/>
      <c r="H245" s="350"/>
      <c r="I245" s="350"/>
      <c r="J245" s="350"/>
      <c r="M245" s="350"/>
      <c r="N245" s="350"/>
      <c r="O245" s="350"/>
      <c r="R245" s="350"/>
      <c r="S245" s="350"/>
      <c r="AA245" s="349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ht="12.75">
      <c r="A246" s="351"/>
      <c r="B246" s="350"/>
      <c r="C246" s="350"/>
      <c r="D246" s="350"/>
      <c r="E246" s="350"/>
      <c r="F246" s="350"/>
      <c r="G246" s="350"/>
      <c r="H246" s="350"/>
      <c r="I246" s="350"/>
      <c r="J246" s="350"/>
      <c r="M246" s="350"/>
      <c r="N246" s="350"/>
      <c r="O246" s="350"/>
      <c r="R246" s="350"/>
      <c r="S246" s="350"/>
      <c r="AA246" s="349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ht="12.75">
      <c r="A247" s="351"/>
      <c r="B247" s="350"/>
      <c r="C247" s="350"/>
      <c r="D247" s="350"/>
      <c r="E247" s="350"/>
      <c r="F247" s="350"/>
      <c r="G247" s="350"/>
      <c r="H247" s="350"/>
      <c r="I247" s="350"/>
      <c r="J247" s="350"/>
      <c r="M247" s="350"/>
      <c r="N247" s="350"/>
      <c r="O247" s="350"/>
      <c r="R247" s="350"/>
      <c r="S247" s="350"/>
      <c r="AA247" s="349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ht="12.75">
      <c r="A248" s="351"/>
      <c r="B248" s="350"/>
      <c r="C248" s="350"/>
      <c r="D248" s="350"/>
      <c r="E248" s="350"/>
      <c r="F248" s="350"/>
      <c r="G248" s="350"/>
      <c r="H248" s="350"/>
      <c r="I248" s="350"/>
      <c r="J248" s="350"/>
      <c r="M248" s="350"/>
      <c r="N248" s="350"/>
      <c r="O248" s="350"/>
      <c r="R248" s="350"/>
      <c r="S248" s="350"/>
      <c r="AA248" s="349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ht="12.75">
      <c r="A249" s="351"/>
      <c r="B249" s="350"/>
      <c r="C249" s="350"/>
      <c r="D249" s="350"/>
      <c r="E249" s="350"/>
      <c r="F249" s="350"/>
      <c r="G249" s="350"/>
      <c r="H249" s="350"/>
      <c r="I249" s="350"/>
      <c r="J249" s="350"/>
      <c r="M249" s="350"/>
      <c r="N249" s="350"/>
      <c r="O249" s="350"/>
      <c r="R249" s="350"/>
      <c r="S249" s="350"/>
      <c r="AA249" s="3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ht="12.75">
      <c r="A250" s="351"/>
      <c r="B250" s="350"/>
      <c r="C250" s="350"/>
      <c r="D250" s="350"/>
      <c r="E250" s="350"/>
      <c r="F250" s="350"/>
      <c r="G250" s="350"/>
      <c r="H250" s="350"/>
      <c r="I250" s="350"/>
      <c r="J250" s="350"/>
      <c r="M250" s="350"/>
      <c r="N250" s="350"/>
      <c r="O250" s="350"/>
      <c r="R250" s="350"/>
      <c r="S250" s="350"/>
      <c r="AA250" s="349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ht="12.75">
      <c r="A251" s="351"/>
      <c r="B251" s="350"/>
      <c r="C251" s="350"/>
      <c r="D251" s="350"/>
      <c r="E251" s="350"/>
      <c r="F251" s="350"/>
      <c r="G251" s="350"/>
      <c r="H251" s="350"/>
      <c r="I251" s="350"/>
      <c r="J251" s="350"/>
      <c r="M251" s="350"/>
      <c r="N251" s="350"/>
      <c r="O251" s="350"/>
      <c r="R251" s="350"/>
      <c r="S251" s="350"/>
      <c r="AA251" s="349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ht="12.75">
      <c r="A252" s="351"/>
      <c r="B252" s="350"/>
      <c r="C252" s="350"/>
      <c r="D252" s="350"/>
      <c r="E252" s="350"/>
      <c r="F252" s="350"/>
      <c r="G252" s="350"/>
      <c r="H252" s="350"/>
      <c r="I252" s="350"/>
      <c r="J252" s="350"/>
      <c r="M252" s="350"/>
      <c r="N252" s="350"/>
      <c r="O252" s="350"/>
      <c r="R252" s="350"/>
      <c r="S252" s="350"/>
      <c r="AA252" s="349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ht="12.75">
      <c r="A253" s="351"/>
      <c r="B253" s="350"/>
      <c r="C253" s="350"/>
      <c r="D253" s="350"/>
      <c r="E253" s="350"/>
      <c r="F253" s="350"/>
      <c r="G253" s="350"/>
      <c r="H253" s="350"/>
      <c r="I253" s="350"/>
      <c r="J253" s="350"/>
      <c r="M253" s="350"/>
      <c r="N253" s="350"/>
      <c r="O253" s="350"/>
      <c r="R253" s="350"/>
      <c r="S253" s="350"/>
      <c r="AA253" s="349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ht="12.75">
      <c r="A254" s="351"/>
      <c r="B254" s="350"/>
      <c r="C254" s="350"/>
      <c r="D254" s="350"/>
      <c r="E254" s="350"/>
      <c r="F254" s="350"/>
      <c r="G254" s="350"/>
      <c r="H254" s="350"/>
      <c r="I254" s="350"/>
      <c r="J254" s="350"/>
      <c r="M254" s="350"/>
      <c r="N254" s="350"/>
      <c r="O254" s="350"/>
      <c r="R254" s="350"/>
      <c r="S254" s="350"/>
      <c r="AA254" s="349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ht="12.75">
      <c r="A255" s="351"/>
      <c r="B255" s="350"/>
      <c r="C255" s="350"/>
      <c r="D255" s="350"/>
      <c r="E255" s="350"/>
      <c r="F255" s="350"/>
      <c r="G255" s="350"/>
      <c r="H255" s="350"/>
      <c r="I255" s="350"/>
      <c r="J255" s="350"/>
      <c r="M255" s="350"/>
      <c r="N255" s="350"/>
      <c r="O255" s="350"/>
      <c r="R255" s="350"/>
      <c r="S255" s="350"/>
      <c r="AA255" s="349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2.75">
      <c r="A256" s="351"/>
      <c r="B256" s="350"/>
      <c r="C256" s="350"/>
      <c r="D256" s="350"/>
      <c r="E256" s="350"/>
      <c r="F256" s="350"/>
      <c r="G256" s="350"/>
      <c r="H256" s="350"/>
      <c r="I256" s="350"/>
      <c r="J256" s="350"/>
      <c r="M256" s="350"/>
      <c r="N256" s="350"/>
      <c r="O256" s="350"/>
      <c r="R256" s="350"/>
      <c r="S256" s="350"/>
      <c r="AA256" s="349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ht="12.75">
      <c r="A257" s="351"/>
      <c r="B257" s="350"/>
      <c r="C257" s="350"/>
      <c r="D257" s="350"/>
      <c r="E257" s="350"/>
      <c r="F257" s="350"/>
      <c r="G257" s="350"/>
      <c r="H257" s="350"/>
      <c r="I257" s="350"/>
      <c r="J257" s="350"/>
      <c r="M257" s="350"/>
      <c r="N257" s="350"/>
      <c r="O257" s="350"/>
      <c r="R257" s="350"/>
      <c r="S257" s="350"/>
      <c r="AA257" s="349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ht="12.75">
      <c r="A258" s="351"/>
      <c r="B258" s="350"/>
      <c r="C258" s="350"/>
      <c r="D258" s="350"/>
      <c r="E258" s="350"/>
      <c r="F258" s="350"/>
      <c r="G258" s="350"/>
      <c r="H258" s="350"/>
      <c r="I258" s="350"/>
      <c r="J258" s="350"/>
      <c r="M258" s="350"/>
      <c r="N258" s="350"/>
      <c r="O258" s="350"/>
      <c r="R258" s="350"/>
      <c r="S258" s="350"/>
      <c r="AA258" s="349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ht="12.75">
      <c r="A259" s="351"/>
      <c r="B259" s="350"/>
      <c r="C259" s="350"/>
      <c r="D259" s="350"/>
      <c r="E259" s="350"/>
      <c r="F259" s="350"/>
      <c r="G259" s="350"/>
      <c r="H259" s="350"/>
      <c r="I259" s="350"/>
      <c r="J259" s="350"/>
      <c r="M259" s="350"/>
      <c r="N259" s="350"/>
      <c r="O259" s="350"/>
      <c r="R259" s="350"/>
      <c r="S259" s="350"/>
      <c r="AA259" s="34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ht="12.75">
      <c r="A260" s="351"/>
      <c r="B260" s="350"/>
      <c r="C260" s="350"/>
      <c r="D260" s="350"/>
      <c r="E260" s="350"/>
      <c r="F260" s="350"/>
      <c r="G260" s="350"/>
      <c r="H260" s="350"/>
      <c r="I260" s="350"/>
      <c r="J260" s="350"/>
      <c r="M260" s="350"/>
      <c r="N260" s="350"/>
      <c r="O260" s="350"/>
      <c r="R260" s="350"/>
      <c r="S260" s="350"/>
      <c r="AA260" s="349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ht="12.75">
      <c r="A261" s="351"/>
      <c r="B261" s="350"/>
      <c r="C261" s="350"/>
      <c r="D261" s="350"/>
      <c r="E261" s="350"/>
      <c r="F261" s="350"/>
      <c r="G261" s="350"/>
      <c r="H261" s="350"/>
      <c r="I261" s="350"/>
      <c r="J261" s="350"/>
      <c r="M261" s="350"/>
      <c r="N261" s="350"/>
      <c r="O261" s="350"/>
      <c r="R261" s="350"/>
      <c r="S261" s="350"/>
      <c r="AA261" s="349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ht="12.75">
      <c r="A262" s="351"/>
      <c r="B262" s="350"/>
      <c r="C262" s="350"/>
      <c r="D262" s="350"/>
      <c r="E262" s="350"/>
      <c r="F262" s="350"/>
      <c r="G262" s="350"/>
      <c r="H262" s="350"/>
      <c r="I262" s="350"/>
      <c r="J262" s="350"/>
      <c r="M262" s="350"/>
      <c r="N262" s="350"/>
      <c r="O262" s="350"/>
      <c r="R262" s="350"/>
      <c r="S262" s="350"/>
      <c r="AA262" s="349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ht="12.75">
      <c r="A263" s="351"/>
      <c r="B263" s="350"/>
      <c r="C263" s="350"/>
      <c r="D263" s="350"/>
      <c r="E263" s="350"/>
      <c r="F263" s="350"/>
      <c r="G263" s="350"/>
      <c r="H263" s="350"/>
      <c r="I263" s="350"/>
      <c r="J263" s="350"/>
      <c r="M263" s="350"/>
      <c r="N263" s="350"/>
      <c r="O263" s="350"/>
      <c r="R263" s="350"/>
      <c r="S263" s="350"/>
      <c r="AA263" s="349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ht="12.75">
      <c r="A264" s="351"/>
      <c r="B264" s="350"/>
      <c r="C264" s="350"/>
      <c r="D264" s="350"/>
      <c r="E264" s="350"/>
      <c r="F264" s="350"/>
      <c r="G264" s="350"/>
      <c r="H264" s="350"/>
      <c r="I264" s="350"/>
      <c r="J264" s="350"/>
      <c r="M264" s="350"/>
      <c r="N264" s="350"/>
      <c r="O264" s="350"/>
      <c r="R264" s="350"/>
      <c r="S264" s="350"/>
      <c r="AA264" s="349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ht="12.75">
      <c r="A265" s="351"/>
      <c r="B265" s="350"/>
      <c r="C265" s="350"/>
      <c r="D265" s="350"/>
      <c r="E265" s="350"/>
      <c r="F265" s="350"/>
      <c r="G265" s="350"/>
      <c r="H265" s="350"/>
      <c r="I265" s="350"/>
      <c r="J265" s="350"/>
      <c r="M265" s="350"/>
      <c r="N265" s="350"/>
      <c r="O265" s="350"/>
      <c r="R265" s="350"/>
      <c r="S265" s="350"/>
      <c r="AA265" s="349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ht="12.75">
      <c r="A266" s="351"/>
      <c r="B266" s="350"/>
      <c r="C266" s="350"/>
      <c r="D266" s="350"/>
      <c r="E266" s="350"/>
      <c r="F266" s="350"/>
      <c r="G266" s="350"/>
      <c r="H266" s="350"/>
      <c r="I266" s="350"/>
      <c r="J266" s="350"/>
      <c r="M266" s="350"/>
      <c r="N266" s="350"/>
      <c r="O266" s="350"/>
      <c r="R266" s="350"/>
      <c r="S266" s="350"/>
      <c r="AA266" s="349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ht="12.75">
      <c r="A267" s="351"/>
      <c r="B267" s="350"/>
      <c r="C267" s="350"/>
      <c r="D267" s="350"/>
      <c r="E267" s="350"/>
      <c r="F267" s="350"/>
      <c r="G267" s="350"/>
      <c r="H267" s="350"/>
      <c r="I267" s="350"/>
      <c r="J267" s="350"/>
      <c r="M267" s="350"/>
      <c r="N267" s="350"/>
      <c r="O267" s="350"/>
      <c r="R267" s="350"/>
      <c r="S267" s="350"/>
      <c r="AA267" s="349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ht="12.75">
      <c r="A268" s="351"/>
      <c r="B268" s="350"/>
      <c r="C268" s="350"/>
      <c r="D268" s="350"/>
      <c r="E268" s="350"/>
      <c r="F268" s="350"/>
      <c r="G268" s="350"/>
      <c r="H268" s="350"/>
      <c r="I268" s="350"/>
      <c r="J268" s="350"/>
      <c r="M268" s="350"/>
      <c r="N268" s="350"/>
      <c r="O268" s="350"/>
      <c r="R268" s="350"/>
      <c r="S268" s="350"/>
      <c r="AA268" s="349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ht="12.75">
      <c r="A269" s="351"/>
      <c r="B269" s="350"/>
      <c r="C269" s="350"/>
      <c r="D269" s="350"/>
      <c r="E269" s="350"/>
      <c r="F269" s="350"/>
      <c r="G269" s="350"/>
      <c r="H269" s="350"/>
      <c r="I269" s="350"/>
      <c r="J269" s="350"/>
      <c r="M269" s="350"/>
      <c r="N269" s="350"/>
      <c r="O269" s="350"/>
      <c r="R269" s="350"/>
      <c r="S269" s="350"/>
      <c r="AA269" s="34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ht="12.75">
      <c r="A270" s="351"/>
      <c r="B270" s="350"/>
      <c r="C270" s="350"/>
      <c r="D270" s="350"/>
      <c r="E270" s="350"/>
      <c r="F270" s="350"/>
      <c r="G270" s="350"/>
      <c r="H270" s="350"/>
      <c r="I270" s="350"/>
      <c r="J270" s="350"/>
      <c r="M270" s="350"/>
      <c r="N270" s="350"/>
      <c r="O270" s="350"/>
      <c r="R270" s="350"/>
      <c r="S270" s="350"/>
      <c r="AA270" s="349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ht="12.75">
      <c r="A271" s="351"/>
      <c r="B271" s="350"/>
      <c r="C271" s="350"/>
      <c r="D271" s="350"/>
      <c r="E271" s="350"/>
      <c r="F271" s="350"/>
      <c r="G271" s="350"/>
      <c r="H271" s="350"/>
      <c r="I271" s="350"/>
      <c r="J271" s="350"/>
      <c r="M271" s="350"/>
      <c r="N271" s="350"/>
      <c r="O271" s="350"/>
      <c r="R271" s="350"/>
      <c r="S271" s="350"/>
      <c r="AA271" s="349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ht="12.75">
      <c r="A272" s="351"/>
      <c r="B272" s="350"/>
      <c r="C272" s="350"/>
      <c r="D272" s="350"/>
      <c r="E272" s="350"/>
      <c r="F272" s="350"/>
      <c r="G272" s="350"/>
      <c r="H272" s="350"/>
      <c r="I272" s="350"/>
      <c r="J272" s="350"/>
      <c r="M272" s="350"/>
      <c r="N272" s="350"/>
      <c r="O272" s="350"/>
      <c r="R272" s="350"/>
      <c r="S272" s="350"/>
      <c r="AA272" s="349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ht="12.75">
      <c r="A273" s="351"/>
      <c r="B273" s="350"/>
      <c r="C273" s="350"/>
      <c r="D273" s="350"/>
      <c r="E273" s="350"/>
      <c r="F273" s="350"/>
      <c r="G273" s="350"/>
      <c r="H273" s="350"/>
      <c r="I273" s="350"/>
      <c r="J273" s="350"/>
      <c r="M273" s="350"/>
      <c r="N273" s="350"/>
      <c r="O273" s="350"/>
      <c r="R273" s="350"/>
      <c r="S273" s="350"/>
      <c r="AA273" s="349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ht="12.75">
      <c r="A274" s="351"/>
      <c r="B274" s="350"/>
      <c r="C274" s="350"/>
      <c r="D274" s="350"/>
      <c r="E274" s="350"/>
      <c r="F274" s="350"/>
      <c r="G274" s="350"/>
      <c r="H274" s="350"/>
      <c r="I274" s="350"/>
      <c r="J274" s="350"/>
      <c r="M274" s="350"/>
      <c r="N274" s="350"/>
      <c r="O274" s="350"/>
      <c r="R274" s="350"/>
      <c r="S274" s="350"/>
      <c r="AA274" s="349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ht="12.75">
      <c r="A275" s="351"/>
      <c r="B275" s="350"/>
      <c r="C275" s="350"/>
      <c r="D275" s="350"/>
      <c r="E275" s="350"/>
      <c r="F275" s="350"/>
      <c r="G275" s="350"/>
      <c r="H275" s="350"/>
      <c r="I275" s="350"/>
      <c r="J275" s="350"/>
      <c r="M275" s="350"/>
      <c r="N275" s="350"/>
      <c r="O275" s="350"/>
      <c r="R275" s="350"/>
      <c r="S275" s="350"/>
      <c r="AA275" s="349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ht="12.75">
      <c r="A276" s="351"/>
      <c r="B276" s="350"/>
      <c r="C276" s="350"/>
      <c r="D276" s="350"/>
      <c r="E276" s="350"/>
      <c r="F276" s="350"/>
      <c r="G276" s="350"/>
      <c r="H276" s="350"/>
      <c r="I276" s="350"/>
      <c r="J276" s="350"/>
      <c r="M276" s="350"/>
      <c r="N276" s="350"/>
      <c r="O276" s="350"/>
      <c r="R276" s="350"/>
      <c r="S276" s="350"/>
      <c r="AA276" s="349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ht="12.75">
      <c r="A277" s="351"/>
      <c r="B277" s="350"/>
      <c r="C277" s="350"/>
      <c r="D277" s="350"/>
      <c r="E277" s="350"/>
      <c r="F277" s="350"/>
      <c r="G277" s="350"/>
      <c r="H277" s="350"/>
      <c r="I277" s="350"/>
      <c r="J277" s="350"/>
      <c r="M277" s="350"/>
      <c r="N277" s="350"/>
      <c r="O277" s="350"/>
      <c r="R277" s="350"/>
      <c r="S277" s="350"/>
      <c r="AA277" s="349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ht="12.75">
      <c r="A278" s="351"/>
      <c r="B278" s="350"/>
      <c r="C278" s="350"/>
      <c r="D278" s="350"/>
      <c r="E278" s="350"/>
      <c r="F278" s="350"/>
      <c r="G278" s="350"/>
      <c r="H278" s="350"/>
      <c r="I278" s="350"/>
      <c r="J278" s="350"/>
      <c r="M278" s="350"/>
      <c r="N278" s="350"/>
      <c r="O278" s="350"/>
      <c r="R278" s="350"/>
      <c r="S278" s="350"/>
      <c r="AA278" s="349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ht="12.75">
      <c r="A279" s="351"/>
      <c r="B279" s="350"/>
      <c r="C279" s="350"/>
      <c r="D279" s="350"/>
      <c r="E279" s="350"/>
      <c r="F279" s="350"/>
      <c r="G279" s="350"/>
      <c r="H279" s="350"/>
      <c r="I279" s="350"/>
      <c r="J279" s="350"/>
      <c r="M279" s="350"/>
      <c r="N279" s="350"/>
      <c r="O279" s="350"/>
      <c r="R279" s="350"/>
      <c r="S279" s="350"/>
      <c r="AA279" s="34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ht="12.75">
      <c r="A280" s="351"/>
      <c r="B280" s="350"/>
      <c r="C280" s="350"/>
      <c r="D280" s="350"/>
      <c r="E280" s="350"/>
      <c r="F280" s="350"/>
      <c r="G280" s="350"/>
      <c r="H280" s="350"/>
      <c r="I280" s="350"/>
      <c r="J280" s="350"/>
      <c r="M280" s="350"/>
      <c r="N280" s="350"/>
      <c r="O280" s="350"/>
      <c r="R280" s="350"/>
      <c r="S280" s="350"/>
      <c r="AA280" s="349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ht="12.75">
      <c r="A281" s="351"/>
      <c r="B281" s="350"/>
      <c r="C281" s="350"/>
      <c r="D281" s="350"/>
      <c r="E281" s="350"/>
      <c r="F281" s="350"/>
      <c r="G281" s="350"/>
      <c r="H281" s="350"/>
      <c r="I281" s="350"/>
      <c r="J281" s="350"/>
      <c r="M281" s="350"/>
      <c r="N281" s="350"/>
      <c r="O281" s="350"/>
      <c r="R281" s="350"/>
      <c r="S281" s="350"/>
      <c r="AA281" s="349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ht="12.75">
      <c r="A282" s="351"/>
      <c r="B282" s="350"/>
      <c r="C282" s="350"/>
      <c r="D282" s="350"/>
      <c r="E282" s="350"/>
      <c r="F282" s="350"/>
      <c r="G282" s="350"/>
      <c r="H282" s="350"/>
      <c r="I282" s="350"/>
      <c r="J282" s="350"/>
      <c r="M282" s="350"/>
      <c r="N282" s="350"/>
      <c r="O282" s="350"/>
      <c r="R282" s="350"/>
      <c r="S282" s="350"/>
      <c r="AA282" s="349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ht="12.75">
      <c r="A283" s="351"/>
      <c r="B283" s="350"/>
      <c r="C283" s="350"/>
      <c r="D283" s="350"/>
      <c r="E283" s="350"/>
      <c r="F283" s="350"/>
      <c r="G283" s="350"/>
      <c r="H283" s="350"/>
      <c r="I283" s="350"/>
      <c r="J283" s="350"/>
      <c r="M283" s="350"/>
      <c r="N283" s="350"/>
      <c r="O283" s="350"/>
      <c r="R283" s="350"/>
      <c r="S283" s="350"/>
      <c r="AA283" s="349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ht="12.75">
      <c r="A284" s="351"/>
      <c r="B284" s="350"/>
      <c r="C284" s="350"/>
      <c r="D284" s="350"/>
      <c r="E284" s="350"/>
      <c r="F284" s="350"/>
      <c r="G284" s="350"/>
      <c r="H284" s="350"/>
      <c r="I284" s="350"/>
      <c r="J284" s="350"/>
      <c r="M284" s="350"/>
      <c r="N284" s="350"/>
      <c r="O284" s="350"/>
      <c r="R284" s="350"/>
      <c r="S284" s="350"/>
      <c r="AA284" s="349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ht="12.75">
      <c r="A285" s="351"/>
      <c r="B285" s="350"/>
      <c r="C285" s="350"/>
      <c r="D285" s="350"/>
      <c r="E285" s="350"/>
      <c r="F285" s="350"/>
      <c r="G285" s="350"/>
      <c r="H285" s="350"/>
      <c r="I285" s="350"/>
      <c r="J285" s="350"/>
      <c r="M285" s="350"/>
      <c r="N285" s="350"/>
      <c r="O285" s="350"/>
      <c r="R285" s="350"/>
      <c r="S285" s="350"/>
      <c r="AA285" s="349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ht="12.75">
      <c r="A286" s="351"/>
      <c r="B286" s="350"/>
      <c r="C286" s="350"/>
      <c r="D286" s="350"/>
      <c r="E286" s="350"/>
      <c r="F286" s="350"/>
      <c r="G286" s="350"/>
      <c r="H286" s="350"/>
      <c r="I286" s="350"/>
      <c r="J286" s="350"/>
      <c r="M286" s="350"/>
      <c r="N286" s="350"/>
      <c r="O286" s="350"/>
      <c r="R286" s="350"/>
      <c r="S286" s="350"/>
      <c r="AA286" s="349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ht="12.75">
      <c r="A287" s="351"/>
      <c r="B287" s="350"/>
      <c r="C287" s="350"/>
      <c r="D287" s="350"/>
      <c r="E287" s="350"/>
      <c r="F287" s="350"/>
      <c r="G287" s="350"/>
      <c r="H287" s="350"/>
      <c r="I287" s="350"/>
      <c r="J287" s="350"/>
      <c r="M287" s="350"/>
      <c r="N287" s="350"/>
      <c r="O287" s="350"/>
      <c r="R287" s="350"/>
      <c r="S287" s="350"/>
      <c r="AA287" s="349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ht="12.75">
      <c r="A288" s="351"/>
      <c r="B288" s="350"/>
      <c r="C288" s="350"/>
      <c r="D288" s="350"/>
      <c r="E288" s="350"/>
      <c r="F288" s="350"/>
      <c r="G288" s="350"/>
      <c r="H288" s="350"/>
      <c r="I288" s="350"/>
      <c r="J288" s="350"/>
      <c r="M288" s="350"/>
      <c r="N288" s="350"/>
      <c r="O288" s="350"/>
      <c r="R288" s="350"/>
      <c r="S288" s="350"/>
      <c r="AA288" s="349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ht="12.75">
      <c r="A289" s="351"/>
      <c r="B289" s="350"/>
      <c r="C289" s="350"/>
      <c r="D289" s="350"/>
      <c r="E289" s="350"/>
      <c r="F289" s="350"/>
      <c r="G289" s="350"/>
      <c r="H289" s="350"/>
      <c r="I289" s="350"/>
      <c r="J289" s="350"/>
      <c r="M289" s="350"/>
      <c r="N289" s="350"/>
      <c r="O289" s="350"/>
      <c r="R289" s="350"/>
      <c r="S289" s="350"/>
      <c r="AA289" s="34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ht="12.75">
      <c r="A290" s="351"/>
      <c r="B290" s="350"/>
      <c r="C290" s="350"/>
      <c r="D290" s="350"/>
      <c r="E290" s="350"/>
      <c r="F290" s="350"/>
      <c r="G290" s="350"/>
      <c r="H290" s="350"/>
      <c r="I290" s="350"/>
      <c r="J290" s="350"/>
      <c r="M290" s="350"/>
      <c r="N290" s="350"/>
      <c r="O290" s="350"/>
      <c r="R290" s="350"/>
      <c r="S290" s="350"/>
      <c r="AA290" s="349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ht="12.75">
      <c r="A291" s="351"/>
      <c r="B291" s="350"/>
      <c r="C291" s="350"/>
      <c r="D291" s="350"/>
      <c r="E291" s="350"/>
      <c r="F291" s="350"/>
      <c r="G291" s="350"/>
      <c r="H291" s="350"/>
      <c r="I291" s="350"/>
      <c r="J291" s="350"/>
      <c r="M291" s="350"/>
      <c r="N291" s="350"/>
      <c r="O291" s="350"/>
      <c r="R291" s="350"/>
      <c r="S291" s="350"/>
      <c r="AA291" s="349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ht="12.75">
      <c r="A292" s="351"/>
      <c r="B292" s="350"/>
      <c r="C292" s="350"/>
      <c r="D292" s="350"/>
      <c r="E292" s="350"/>
      <c r="F292" s="350"/>
      <c r="G292" s="350"/>
      <c r="H292" s="350"/>
      <c r="I292" s="350"/>
      <c r="J292" s="350"/>
      <c r="M292" s="350"/>
      <c r="N292" s="350"/>
      <c r="O292" s="350"/>
      <c r="R292" s="350"/>
      <c r="S292" s="350"/>
      <c r="AA292" s="349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ht="12.75">
      <c r="A293" s="351"/>
      <c r="B293" s="350"/>
      <c r="C293" s="350"/>
      <c r="D293" s="350"/>
      <c r="E293" s="350"/>
      <c r="F293" s="350"/>
      <c r="G293" s="350"/>
      <c r="H293" s="350"/>
      <c r="I293" s="350"/>
      <c r="J293" s="350"/>
      <c r="M293" s="350"/>
      <c r="N293" s="350"/>
      <c r="O293" s="350"/>
      <c r="R293" s="350"/>
      <c r="S293" s="350"/>
      <c r="AA293" s="349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ht="12.75">
      <c r="A294" s="351"/>
      <c r="B294" s="350"/>
      <c r="C294" s="350"/>
      <c r="D294" s="350"/>
      <c r="E294" s="350"/>
      <c r="F294" s="350"/>
      <c r="G294" s="350"/>
      <c r="H294" s="350"/>
      <c r="I294" s="350"/>
      <c r="J294" s="350"/>
      <c r="M294" s="350"/>
      <c r="N294" s="350"/>
      <c r="O294" s="350"/>
      <c r="R294" s="350"/>
      <c r="S294" s="350"/>
      <c r="AA294" s="349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ht="12.75">
      <c r="A295" s="351"/>
      <c r="B295" s="350"/>
      <c r="C295" s="350"/>
      <c r="D295" s="350"/>
      <c r="E295" s="350"/>
      <c r="F295" s="350"/>
      <c r="G295" s="350"/>
      <c r="H295" s="350"/>
      <c r="I295" s="350"/>
      <c r="J295" s="350"/>
      <c r="M295" s="350"/>
      <c r="N295" s="350"/>
      <c r="O295" s="350"/>
      <c r="R295" s="350"/>
      <c r="S295" s="350"/>
      <c r="AA295" s="349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ht="12.75">
      <c r="A296" s="351"/>
      <c r="B296" s="350"/>
      <c r="C296" s="350"/>
      <c r="D296" s="350"/>
      <c r="E296" s="350"/>
      <c r="F296" s="350"/>
      <c r="G296" s="350"/>
      <c r="H296" s="350"/>
      <c r="I296" s="350"/>
      <c r="J296" s="350"/>
      <c r="M296" s="350"/>
      <c r="N296" s="350"/>
      <c r="O296" s="350"/>
      <c r="R296" s="350"/>
      <c r="S296" s="350"/>
      <c r="AA296" s="349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ht="12.75">
      <c r="A297" s="351"/>
      <c r="B297" s="350"/>
      <c r="C297" s="350"/>
      <c r="D297" s="350"/>
      <c r="E297" s="350"/>
      <c r="F297" s="350"/>
      <c r="G297" s="350"/>
      <c r="H297" s="350"/>
      <c r="I297" s="350"/>
      <c r="J297" s="350"/>
      <c r="M297" s="350"/>
      <c r="N297" s="350"/>
      <c r="O297" s="350"/>
      <c r="R297" s="350"/>
      <c r="S297" s="350"/>
      <c r="AA297" s="349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ht="12.75">
      <c r="A298" s="351"/>
      <c r="B298" s="350"/>
      <c r="C298" s="350"/>
      <c r="D298" s="350"/>
      <c r="E298" s="350"/>
      <c r="F298" s="350"/>
      <c r="G298" s="350"/>
      <c r="H298" s="350"/>
      <c r="I298" s="350"/>
      <c r="J298" s="350"/>
      <c r="M298" s="350"/>
      <c r="N298" s="350"/>
      <c r="O298" s="350"/>
      <c r="R298" s="350"/>
      <c r="S298" s="350"/>
      <c r="AA298" s="349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ht="12.75">
      <c r="A299" s="351"/>
      <c r="B299" s="350"/>
      <c r="C299" s="350"/>
      <c r="D299" s="350"/>
      <c r="E299" s="350"/>
      <c r="F299" s="350"/>
      <c r="G299" s="350"/>
      <c r="H299" s="350"/>
      <c r="I299" s="350"/>
      <c r="J299" s="350"/>
      <c r="M299" s="350"/>
      <c r="N299" s="350"/>
      <c r="O299" s="350"/>
      <c r="R299" s="350"/>
      <c r="S299" s="350"/>
      <c r="AA299" s="34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ht="12.75">
      <c r="A300" s="351"/>
      <c r="B300" s="350"/>
      <c r="C300" s="350"/>
      <c r="D300" s="350"/>
      <c r="E300" s="350"/>
      <c r="F300" s="350"/>
      <c r="G300" s="350"/>
      <c r="H300" s="350"/>
      <c r="I300" s="350"/>
      <c r="J300" s="350"/>
      <c r="M300" s="350"/>
      <c r="N300" s="350"/>
      <c r="O300" s="350"/>
      <c r="R300" s="350"/>
      <c r="S300" s="350"/>
      <c r="AA300" s="349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ht="12.75">
      <c r="A301" s="351"/>
      <c r="B301" s="350"/>
      <c r="C301" s="350"/>
      <c r="D301" s="350"/>
      <c r="E301" s="350"/>
      <c r="F301" s="350"/>
      <c r="G301" s="350"/>
      <c r="H301" s="350"/>
      <c r="I301" s="350"/>
      <c r="J301" s="350"/>
      <c r="M301" s="350"/>
      <c r="N301" s="350"/>
      <c r="O301" s="350"/>
      <c r="R301" s="350"/>
      <c r="S301" s="350"/>
      <c r="AA301" s="349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ht="12.75">
      <c r="A302" s="351"/>
      <c r="B302" s="350"/>
      <c r="C302" s="350"/>
      <c r="D302" s="350"/>
      <c r="E302" s="350"/>
      <c r="F302" s="350"/>
      <c r="G302" s="350"/>
      <c r="H302" s="350"/>
      <c r="I302" s="350"/>
      <c r="J302" s="350"/>
      <c r="M302" s="350"/>
      <c r="N302" s="350"/>
      <c r="O302" s="350"/>
      <c r="R302" s="350"/>
      <c r="S302" s="350"/>
      <c r="AA302" s="349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ht="12.75">
      <c r="A303" s="351"/>
      <c r="B303" s="350"/>
      <c r="C303" s="350"/>
      <c r="D303" s="350"/>
      <c r="E303" s="350"/>
      <c r="F303" s="350"/>
      <c r="G303" s="350"/>
      <c r="H303" s="350"/>
      <c r="I303" s="350"/>
      <c r="J303" s="350"/>
      <c r="M303" s="350"/>
      <c r="N303" s="350"/>
      <c r="O303" s="350"/>
      <c r="R303" s="350"/>
      <c r="S303" s="350"/>
      <c r="AA303" s="349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ht="12.75">
      <c r="A304" s="351"/>
      <c r="B304" s="350"/>
      <c r="C304" s="350"/>
      <c r="D304" s="350"/>
      <c r="E304" s="350"/>
      <c r="F304" s="350"/>
      <c r="G304" s="350"/>
      <c r="H304" s="350"/>
      <c r="I304" s="350"/>
      <c r="J304" s="350"/>
      <c r="M304" s="350"/>
      <c r="N304" s="350"/>
      <c r="O304" s="350"/>
      <c r="R304" s="350"/>
      <c r="S304" s="350"/>
      <c r="AA304" s="349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ht="12.75">
      <c r="A305" s="351"/>
      <c r="B305" s="350"/>
      <c r="C305" s="350"/>
      <c r="D305" s="350"/>
      <c r="E305" s="350"/>
      <c r="F305" s="350"/>
      <c r="G305" s="350"/>
      <c r="H305" s="350"/>
      <c r="I305" s="350"/>
      <c r="J305" s="350"/>
      <c r="M305" s="350"/>
      <c r="N305" s="350"/>
      <c r="O305" s="350"/>
      <c r="R305" s="350"/>
      <c r="S305" s="350"/>
      <c r="AA305" s="349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ht="12.75">
      <c r="A306" s="351"/>
      <c r="B306" s="350"/>
      <c r="C306" s="350"/>
      <c r="D306" s="350"/>
      <c r="E306" s="350"/>
      <c r="F306" s="350"/>
      <c r="G306" s="350"/>
      <c r="H306" s="350"/>
      <c r="I306" s="350"/>
      <c r="J306" s="350"/>
      <c r="M306" s="350"/>
      <c r="N306" s="350"/>
      <c r="O306" s="350"/>
      <c r="R306" s="350"/>
      <c r="S306" s="350"/>
      <c r="AA306" s="349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ht="12.75">
      <c r="A307" s="351"/>
      <c r="B307" s="350"/>
      <c r="C307" s="350"/>
      <c r="D307" s="350"/>
      <c r="E307" s="350"/>
      <c r="F307" s="350"/>
      <c r="G307" s="350"/>
      <c r="H307" s="350"/>
      <c r="I307" s="350"/>
      <c r="J307" s="350"/>
      <c r="M307" s="350"/>
      <c r="N307" s="350"/>
      <c r="O307" s="350"/>
      <c r="R307" s="350"/>
      <c r="S307" s="350"/>
      <c r="AA307" s="349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ht="12.75">
      <c r="A308" s="351"/>
      <c r="B308" s="350"/>
      <c r="C308" s="350"/>
      <c r="D308" s="350"/>
      <c r="E308" s="350"/>
      <c r="F308" s="350"/>
      <c r="G308" s="350"/>
      <c r="H308" s="350"/>
      <c r="I308" s="350"/>
      <c r="J308" s="350"/>
      <c r="M308" s="350"/>
      <c r="N308" s="350"/>
      <c r="O308" s="350"/>
      <c r="R308" s="350"/>
      <c r="S308" s="350"/>
      <c r="AA308" s="349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ht="12.75">
      <c r="A309" s="351"/>
      <c r="B309" s="350"/>
      <c r="C309" s="350"/>
      <c r="D309" s="350"/>
      <c r="E309" s="350"/>
      <c r="F309" s="350"/>
      <c r="G309" s="350"/>
      <c r="H309" s="350"/>
      <c r="I309" s="350"/>
      <c r="J309" s="350"/>
      <c r="M309" s="350"/>
      <c r="N309" s="350"/>
      <c r="O309" s="350"/>
      <c r="R309" s="350"/>
      <c r="S309" s="350"/>
      <c r="AA309" s="34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ht="12.75">
      <c r="A310" s="351"/>
      <c r="B310" s="350"/>
      <c r="C310" s="350"/>
      <c r="D310" s="350"/>
      <c r="E310" s="350"/>
      <c r="F310" s="350"/>
      <c r="G310" s="350"/>
      <c r="H310" s="350"/>
      <c r="I310" s="350"/>
      <c r="J310" s="350"/>
      <c r="M310" s="350"/>
      <c r="N310" s="350"/>
      <c r="O310" s="350"/>
      <c r="R310" s="350"/>
      <c r="S310" s="350"/>
      <c r="AA310" s="349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ht="12.75">
      <c r="A311" s="351"/>
      <c r="B311" s="350"/>
      <c r="C311" s="350"/>
      <c r="D311" s="350"/>
      <c r="E311" s="350"/>
      <c r="F311" s="350"/>
      <c r="G311" s="350"/>
      <c r="H311" s="350"/>
      <c r="I311" s="350"/>
      <c r="J311" s="350"/>
      <c r="M311" s="350"/>
      <c r="N311" s="350"/>
      <c r="O311" s="350"/>
      <c r="R311" s="350"/>
      <c r="S311" s="350"/>
      <c r="AA311" s="349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ht="12.75">
      <c r="A312" s="351"/>
      <c r="B312" s="350"/>
      <c r="C312" s="350"/>
      <c r="D312" s="350"/>
      <c r="E312" s="350"/>
      <c r="F312" s="350"/>
      <c r="G312" s="350"/>
      <c r="H312" s="350"/>
      <c r="I312" s="350"/>
      <c r="J312" s="350"/>
      <c r="M312" s="350"/>
      <c r="N312" s="350"/>
      <c r="O312" s="350"/>
      <c r="R312" s="350"/>
      <c r="S312" s="350"/>
      <c r="AA312" s="349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ht="12.75">
      <c r="A313" s="351"/>
      <c r="B313" s="350"/>
      <c r="C313" s="350"/>
      <c r="D313" s="350"/>
      <c r="E313" s="350"/>
      <c r="F313" s="350"/>
      <c r="G313" s="350"/>
      <c r="H313" s="350"/>
      <c r="I313" s="350"/>
      <c r="J313" s="350"/>
      <c r="M313" s="350"/>
      <c r="N313" s="350"/>
      <c r="O313" s="350"/>
      <c r="R313" s="350"/>
      <c r="S313" s="350"/>
      <c r="AA313" s="349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ht="12.75">
      <c r="A314" s="351"/>
      <c r="B314" s="350"/>
      <c r="C314" s="350"/>
      <c r="D314" s="350"/>
      <c r="E314" s="350"/>
      <c r="F314" s="350"/>
      <c r="G314" s="350"/>
      <c r="H314" s="350"/>
      <c r="I314" s="350"/>
      <c r="J314" s="350"/>
      <c r="M314" s="350"/>
      <c r="N314" s="350"/>
      <c r="O314" s="350"/>
      <c r="R314" s="350"/>
      <c r="S314" s="350"/>
      <c r="AA314" s="349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ht="12.75">
      <c r="A315" s="351"/>
      <c r="B315" s="350"/>
      <c r="C315" s="350"/>
      <c r="D315" s="350"/>
      <c r="E315" s="350"/>
      <c r="F315" s="350"/>
      <c r="G315" s="350"/>
      <c r="H315" s="350"/>
      <c r="I315" s="350"/>
      <c r="J315" s="350"/>
      <c r="M315" s="350"/>
      <c r="N315" s="350"/>
      <c r="O315" s="350"/>
      <c r="R315" s="350"/>
      <c r="S315" s="350"/>
      <c r="AA315" s="349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ht="12.75">
      <c r="A316" s="351"/>
      <c r="B316" s="350"/>
      <c r="C316" s="350"/>
      <c r="D316" s="350"/>
      <c r="E316" s="350"/>
      <c r="F316" s="350"/>
      <c r="G316" s="350"/>
      <c r="H316" s="350"/>
      <c r="I316" s="350"/>
      <c r="J316" s="350"/>
      <c r="M316" s="350"/>
      <c r="N316" s="350"/>
      <c r="O316" s="350"/>
      <c r="R316" s="350"/>
      <c r="S316" s="350"/>
      <c r="AA316" s="349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ht="12.75">
      <c r="A317" s="351"/>
      <c r="B317" s="350"/>
      <c r="C317" s="350"/>
      <c r="D317" s="350"/>
      <c r="E317" s="350"/>
      <c r="F317" s="350"/>
      <c r="G317" s="350"/>
      <c r="H317" s="350"/>
      <c r="I317" s="350"/>
      <c r="J317" s="350"/>
      <c r="M317" s="350"/>
      <c r="N317" s="350"/>
      <c r="O317" s="350"/>
      <c r="R317" s="350"/>
      <c r="S317" s="350"/>
      <c r="AA317" s="349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ht="12.75">
      <c r="A318" s="351"/>
      <c r="B318" s="350"/>
      <c r="C318" s="350"/>
      <c r="D318" s="350"/>
      <c r="E318" s="350"/>
      <c r="F318" s="350"/>
      <c r="G318" s="350"/>
      <c r="H318" s="350"/>
      <c r="I318" s="350"/>
      <c r="J318" s="350"/>
      <c r="M318" s="350"/>
      <c r="N318" s="350"/>
      <c r="O318" s="350"/>
      <c r="R318" s="350"/>
      <c r="S318" s="350"/>
      <c r="AA318" s="349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ht="12.75">
      <c r="A319" s="351"/>
      <c r="B319" s="350"/>
      <c r="C319" s="350"/>
      <c r="D319" s="350"/>
      <c r="E319" s="350"/>
      <c r="F319" s="350"/>
      <c r="G319" s="350"/>
      <c r="H319" s="350"/>
      <c r="I319" s="350"/>
      <c r="J319" s="350"/>
      <c r="M319" s="350"/>
      <c r="N319" s="350"/>
      <c r="O319" s="350"/>
      <c r="R319" s="350"/>
      <c r="S319" s="350"/>
      <c r="AA319" s="34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ht="12.75">
      <c r="A320" s="351"/>
      <c r="B320" s="350"/>
      <c r="C320" s="350"/>
      <c r="D320" s="350"/>
      <c r="E320" s="350"/>
      <c r="F320" s="350"/>
      <c r="G320" s="350"/>
      <c r="H320" s="350"/>
      <c r="I320" s="350"/>
      <c r="J320" s="350"/>
      <c r="M320" s="350"/>
      <c r="N320" s="350"/>
      <c r="O320" s="350"/>
      <c r="R320" s="350"/>
      <c r="S320" s="350"/>
      <c r="AA320" s="349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ht="12.75">
      <c r="A321" s="351"/>
      <c r="B321" s="350"/>
      <c r="C321" s="350"/>
      <c r="D321" s="350"/>
      <c r="E321" s="350"/>
      <c r="F321" s="350"/>
      <c r="G321" s="350"/>
      <c r="H321" s="350"/>
      <c r="I321" s="350"/>
      <c r="J321" s="350"/>
      <c r="M321" s="350"/>
      <c r="N321" s="350"/>
      <c r="O321" s="350"/>
      <c r="R321" s="350"/>
      <c r="S321" s="350"/>
      <c r="AA321" s="349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ht="12.75">
      <c r="A322" s="351"/>
      <c r="B322" s="350"/>
      <c r="C322" s="350"/>
      <c r="D322" s="350"/>
      <c r="E322" s="350"/>
      <c r="F322" s="350"/>
      <c r="G322" s="350"/>
      <c r="H322" s="350"/>
      <c r="I322" s="350"/>
      <c r="J322" s="350"/>
      <c r="M322" s="350"/>
      <c r="N322" s="350"/>
      <c r="O322" s="350"/>
      <c r="R322" s="350"/>
      <c r="S322" s="350"/>
      <c r="AA322" s="349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ht="12.75">
      <c r="A323" s="351"/>
      <c r="B323" s="350"/>
      <c r="C323" s="350"/>
      <c r="D323" s="350"/>
      <c r="E323" s="350"/>
      <c r="F323" s="350"/>
      <c r="G323" s="350"/>
      <c r="H323" s="350"/>
      <c r="I323" s="350"/>
      <c r="J323" s="350"/>
      <c r="M323" s="350"/>
      <c r="N323" s="350"/>
      <c r="O323" s="350"/>
      <c r="R323" s="350"/>
      <c r="S323" s="350"/>
      <c r="AA323" s="349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ht="12.75">
      <c r="A324" s="351"/>
      <c r="B324" s="350"/>
      <c r="C324" s="350"/>
      <c r="D324" s="350"/>
      <c r="E324" s="350"/>
      <c r="F324" s="350"/>
      <c r="G324" s="350"/>
      <c r="H324" s="350"/>
      <c r="I324" s="350"/>
      <c r="J324" s="350"/>
      <c r="M324" s="350"/>
      <c r="N324" s="350"/>
      <c r="O324" s="350"/>
      <c r="R324" s="350"/>
      <c r="S324" s="350"/>
      <c r="AA324" s="349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ht="12.75">
      <c r="A325" s="351"/>
      <c r="B325" s="350"/>
      <c r="C325" s="350"/>
      <c r="D325" s="350"/>
      <c r="E325" s="350"/>
      <c r="F325" s="350"/>
      <c r="G325" s="350"/>
      <c r="H325" s="350"/>
      <c r="I325" s="350"/>
      <c r="J325" s="350"/>
      <c r="M325" s="350"/>
      <c r="N325" s="350"/>
      <c r="O325" s="350"/>
      <c r="R325" s="350"/>
      <c r="S325" s="350"/>
      <c r="AA325" s="349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ht="12.75">
      <c r="A326" s="351"/>
      <c r="B326" s="350"/>
      <c r="C326" s="350"/>
      <c r="D326" s="350"/>
      <c r="E326" s="350"/>
      <c r="F326" s="350"/>
      <c r="G326" s="350"/>
      <c r="H326" s="350"/>
      <c r="I326" s="350"/>
      <c r="J326" s="350"/>
      <c r="M326" s="350"/>
      <c r="N326" s="350"/>
      <c r="O326" s="350"/>
      <c r="R326" s="350"/>
      <c r="S326" s="350"/>
      <c r="AA326" s="349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ht="12.75">
      <c r="A327" s="351"/>
      <c r="B327" s="350"/>
      <c r="C327" s="350"/>
      <c r="D327" s="350"/>
      <c r="E327" s="350"/>
      <c r="F327" s="350"/>
      <c r="G327" s="350"/>
      <c r="H327" s="350"/>
      <c r="I327" s="350"/>
      <c r="J327" s="350"/>
      <c r="M327" s="350"/>
      <c r="N327" s="350"/>
      <c r="O327" s="350"/>
      <c r="R327" s="350"/>
      <c r="S327" s="350"/>
      <c r="AA327" s="349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ht="12.75">
      <c r="A328" s="351"/>
      <c r="B328" s="350"/>
      <c r="C328" s="350"/>
      <c r="D328" s="350"/>
      <c r="E328" s="350"/>
      <c r="F328" s="350"/>
      <c r="G328" s="350"/>
      <c r="H328" s="350"/>
      <c r="I328" s="350"/>
      <c r="J328" s="350"/>
      <c r="M328" s="350"/>
      <c r="N328" s="350"/>
      <c r="O328" s="350"/>
      <c r="R328" s="350"/>
      <c r="S328" s="350"/>
      <c r="AA328" s="349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ht="12.75">
      <c r="A329" s="351"/>
      <c r="B329" s="350"/>
      <c r="C329" s="350"/>
      <c r="D329" s="350"/>
      <c r="E329" s="350"/>
      <c r="F329" s="350"/>
      <c r="G329" s="350"/>
      <c r="H329" s="350"/>
      <c r="I329" s="350"/>
      <c r="J329" s="350"/>
      <c r="M329" s="350"/>
      <c r="N329" s="350"/>
      <c r="O329" s="350"/>
      <c r="R329" s="350"/>
      <c r="S329" s="350"/>
      <c r="AA329" s="34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ht="12.75">
      <c r="A330" s="351"/>
      <c r="B330" s="350"/>
      <c r="C330" s="350"/>
      <c r="D330" s="350"/>
      <c r="E330" s="350"/>
      <c r="F330" s="350"/>
      <c r="G330" s="350"/>
      <c r="H330" s="350"/>
      <c r="I330" s="350"/>
      <c r="J330" s="350"/>
      <c r="M330" s="350"/>
      <c r="N330" s="350"/>
      <c r="O330" s="350"/>
      <c r="R330" s="350"/>
      <c r="S330" s="350"/>
      <c r="AA330" s="349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ht="12.75">
      <c r="A331" s="351"/>
      <c r="B331" s="350"/>
      <c r="C331" s="350"/>
      <c r="D331" s="350"/>
      <c r="E331" s="350"/>
      <c r="F331" s="350"/>
      <c r="G331" s="350"/>
      <c r="H331" s="350"/>
      <c r="I331" s="350"/>
      <c r="J331" s="350"/>
      <c r="M331" s="350"/>
      <c r="N331" s="350"/>
      <c r="O331" s="350"/>
      <c r="R331" s="350"/>
      <c r="S331" s="350"/>
      <c r="AA331" s="349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ht="12.75">
      <c r="A332" s="351"/>
      <c r="B332" s="350"/>
      <c r="C332" s="350"/>
      <c r="D332" s="350"/>
      <c r="E332" s="350"/>
      <c r="F332" s="350"/>
      <c r="G332" s="350"/>
      <c r="H332" s="350"/>
      <c r="I332" s="350"/>
      <c r="J332" s="350"/>
      <c r="M332" s="350"/>
      <c r="N332" s="350"/>
      <c r="O332" s="350"/>
      <c r="R332" s="350"/>
      <c r="S332" s="350"/>
      <c r="AA332" s="349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ht="12.75">
      <c r="A333" s="351"/>
      <c r="B333" s="350"/>
      <c r="C333" s="350"/>
      <c r="D333" s="350"/>
      <c r="E333" s="350"/>
      <c r="F333" s="350"/>
      <c r="G333" s="350"/>
      <c r="H333" s="350"/>
      <c r="I333" s="350"/>
      <c r="J333" s="350"/>
      <c r="M333" s="350"/>
      <c r="N333" s="350"/>
      <c r="O333" s="350"/>
      <c r="R333" s="350"/>
      <c r="S333" s="350"/>
      <c r="AA333" s="349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ht="12.75">
      <c r="A334" s="351"/>
      <c r="B334" s="350"/>
      <c r="C334" s="350"/>
      <c r="D334" s="350"/>
      <c r="E334" s="350"/>
      <c r="F334" s="350"/>
      <c r="G334" s="350"/>
      <c r="H334" s="350"/>
      <c r="I334" s="350"/>
      <c r="J334" s="350"/>
      <c r="M334" s="350"/>
      <c r="N334" s="350"/>
      <c r="O334" s="350"/>
      <c r="R334" s="350"/>
      <c r="S334" s="350"/>
      <c r="AA334" s="349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ht="12.75">
      <c r="A335" s="351"/>
      <c r="B335" s="350"/>
      <c r="C335" s="350"/>
      <c r="D335" s="350"/>
      <c r="E335" s="350"/>
      <c r="F335" s="350"/>
      <c r="G335" s="350"/>
      <c r="H335" s="350"/>
      <c r="I335" s="350"/>
      <c r="J335" s="350"/>
      <c r="M335" s="350"/>
      <c r="N335" s="350"/>
      <c r="O335" s="350"/>
      <c r="R335" s="350"/>
      <c r="S335" s="350"/>
      <c r="AA335" s="349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ht="12.75">
      <c r="A336" s="351"/>
      <c r="B336" s="350"/>
      <c r="C336" s="350"/>
      <c r="D336" s="350"/>
      <c r="E336" s="350"/>
      <c r="F336" s="350"/>
      <c r="G336" s="350"/>
      <c r="H336" s="350"/>
      <c r="I336" s="350"/>
      <c r="J336" s="350"/>
      <c r="M336" s="350"/>
      <c r="N336" s="350"/>
      <c r="O336" s="350"/>
      <c r="R336" s="350"/>
      <c r="S336" s="350"/>
      <c r="AA336" s="349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ht="12.75">
      <c r="A337" s="351"/>
      <c r="B337" s="350"/>
      <c r="C337" s="350"/>
      <c r="D337" s="350"/>
      <c r="E337" s="350"/>
      <c r="F337" s="350"/>
      <c r="G337" s="350"/>
      <c r="H337" s="350"/>
      <c r="I337" s="350"/>
      <c r="J337" s="350"/>
      <c r="M337" s="350"/>
      <c r="N337" s="350"/>
      <c r="O337" s="350"/>
      <c r="R337" s="350"/>
      <c r="S337" s="350"/>
      <c r="AA337" s="349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ht="12.75">
      <c r="A338" s="351"/>
      <c r="B338" s="350"/>
      <c r="C338" s="350"/>
      <c r="D338" s="350"/>
      <c r="E338" s="350"/>
      <c r="F338" s="350"/>
      <c r="G338" s="350"/>
      <c r="H338" s="350"/>
      <c r="I338" s="350"/>
      <c r="J338" s="350"/>
      <c r="M338" s="350"/>
      <c r="N338" s="350"/>
      <c r="O338" s="350"/>
      <c r="R338" s="350"/>
      <c r="S338" s="350"/>
      <c r="AA338" s="349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ht="12.75">
      <c r="A339" s="351"/>
      <c r="B339" s="350"/>
      <c r="C339" s="350"/>
      <c r="D339" s="350"/>
      <c r="E339" s="350"/>
      <c r="F339" s="350"/>
      <c r="G339" s="350"/>
      <c r="H339" s="350"/>
      <c r="I339" s="350"/>
      <c r="J339" s="350"/>
      <c r="M339" s="350"/>
      <c r="N339" s="350"/>
      <c r="O339" s="350"/>
      <c r="R339" s="350"/>
      <c r="S339" s="350"/>
      <c r="AA339" s="34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ht="12.75">
      <c r="A340" s="351"/>
      <c r="B340" s="350"/>
      <c r="C340" s="350"/>
      <c r="D340" s="350"/>
      <c r="E340" s="350"/>
      <c r="F340" s="350"/>
      <c r="G340" s="350"/>
      <c r="H340" s="350"/>
      <c r="I340" s="350"/>
      <c r="J340" s="350"/>
      <c r="M340" s="350"/>
      <c r="N340" s="350"/>
      <c r="O340" s="350"/>
      <c r="R340" s="350"/>
      <c r="S340" s="350"/>
      <c r="AA340" s="349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ht="12.75">
      <c r="A341" s="351"/>
      <c r="B341" s="350"/>
      <c r="C341" s="350"/>
      <c r="D341" s="350"/>
      <c r="E341" s="350"/>
      <c r="F341" s="350"/>
      <c r="G341" s="350"/>
      <c r="H341" s="350"/>
      <c r="I341" s="350"/>
      <c r="J341" s="350"/>
      <c r="M341" s="350"/>
      <c r="N341" s="350"/>
      <c r="O341" s="350"/>
      <c r="R341" s="350"/>
      <c r="S341" s="350"/>
      <c r="AA341" s="349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ht="12.75">
      <c r="A342" s="351"/>
      <c r="B342" s="350"/>
      <c r="C342" s="350"/>
      <c r="D342" s="350"/>
      <c r="E342" s="350"/>
      <c r="F342" s="350"/>
      <c r="G342" s="350"/>
      <c r="H342" s="350"/>
      <c r="I342" s="350"/>
      <c r="J342" s="350"/>
      <c r="M342" s="350"/>
      <c r="N342" s="350"/>
      <c r="O342" s="350"/>
      <c r="R342" s="350"/>
      <c r="S342" s="350"/>
      <c r="AA342" s="349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ht="12.75">
      <c r="A343" s="351"/>
      <c r="B343" s="350"/>
      <c r="C343" s="350"/>
      <c r="D343" s="350"/>
      <c r="E343" s="350"/>
      <c r="F343" s="350"/>
      <c r="G343" s="350"/>
      <c r="H343" s="350"/>
      <c r="I343" s="350"/>
      <c r="J343" s="350"/>
      <c r="M343" s="350"/>
      <c r="N343" s="350"/>
      <c r="O343" s="350"/>
      <c r="R343" s="350"/>
      <c r="S343" s="350"/>
      <c r="AA343" s="349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ht="12.75">
      <c r="A344" s="351"/>
      <c r="B344" s="350"/>
      <c r="C344" s="350"/>
      <c r="D344" s="350"/>
      <c r="E344" s="350"/>
      <c r="F344" s="350"/>
      <c r="G344" s="350"/>
      <c r="H344" s="350"/>
      <c r="I344" s="350"/>
      <c r="J344" s="350"/>
      <c r="M344" s="350"/>
      <c r="N344" s="350"/>
      <c r="O344" s="350"/>
      <c r="R344" s="350"/>
      <c r="S344" s="350"/>
      <c r="AA344" s="349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ht="12.75">
      <c r="A345" s="351"/>
      <c r="B345" s="350"/>
      <c r="C345" s="350"/>
      <c r="D345" s="350"/>
      <c r="E345" s="350"/>
      <c r="F345" s="350"/>
      <c r="G345" s="350"/>
      <c r="H345" s="350"/>
      <c r="I345" s="350"/>
      <c r="J345" s="350"/>
      <c r="M345" s="350"/>
      <c r="N345" s="350"/>
      <c r="O345" s="350"/>
      <c r="R345" s="350"/>
      <c r="S345" s="350"/>
      <c r="AA345" s="349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ht="12.75">
      <c r="A346" s="351"/>
      <c r="B346" s="350"/>
      <c r="C346" s="350"/>
      <c r="D346" s="350"/>
      <c r="E346" s="350"/>
      <c r="F346" s="350"/>
      <c r="G346" s="350"/>
      <c r="H346" s="350"/>
      <c r="I346" s="350"/>
      <c r="J346" s="350"/>
      <c r="M346" s="350"/>
      <c r="N346" s="350"/>
      <c r="O346" s="350"/>
      <c r="R346" s="350"/>
      <c r="S346" s="350"/>
      <c r="AA346" s="349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ht="12.75">
      <c r="A347" s="351"/>
      <c r="B347" s="350"/>
      <c r="C347" s="350"/>
      <c r="D347" s="350"/>
      <c r="E347" s="350"/>
      <c r="F347" s="350"/>
      <c r="G347" s="350"/>
      <c r="H347" s="350"/>
      <c r="I347" s="350"/>
      <c r="J347" s="350"/>
      <c r="M347" s="350"/>
      <c r="N347" s="350"/>
      <c r="O347" s="350"/>
      <c r="R347" s="350"/>
      <c r="S347" s="350"/>
      <c r="AA347" s="349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ht="12.75">
      <c r="A348" s="351"/>
      <c r="B348" s="350"/>
      <c r="C348" s="350"/>
      <c r="D348" s="350"/>
      <c r="E348" s="350"/>
      <c r="F348" s="350"/>
      <c r="G348" s="350"/>
      <c r="H348" s="350"/>
      <c r="I348" s="350"/>
      <c r="J348" s="350"/>
      <c r="M348" s="350"/>
      <c r="N348" s="350"/>
      <c r="O348" s="350"/>
      <c r="R348" s="350"/>
      <c r="S348" s="350"/>
      <c r="AA348" s="349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ht="12.75">
      <c r="A349" s="351"/>
      <c r="B349" s="350"/>
      <c r="C349" s="350"/>
      <c r="D349" s="350"/>
      <c r="E349" s="350"/>
      <c r="F349" s="350"/>
      <c r="G349" s="350"/>
      <c r="H349" s="350"/>
      <c r="I349" s="350"/>
      <c r="J349" s="350"/>
      <c r="M349" s="350"/>
      <c r="N349" s="350"/>
      <c r="O349" s="350"/>
      <c r="R349" s="350"/>
      <c r="S349" s="350"/>
      <c r="AA349" s="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ht="12.75">
      <c r="A350" s="351"/>
      <c r="B350" s="350"/>
      <c r="C350" s="350"/>
      <c r="D350" s="350"/>
      <c r="E350" s="350"/>
      <c r="F350" s="350"/>
      <c r="G350" s="350"/>
      <c r="H350" s="350"/>
      <c r="I350" s="350"/>
      <c r="J350" s="350"/>
      <c r="M350" s="350"/>
      <c r="N350" s="350"/>
      <c r="O350" s="350"/>
      <c r="R350" s="350"/>
      <c r="S350" s="350"/>
      <c r="AA350" s="349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ht="12.75">
      <c r="A351" s="351"/>
      <c r="B351" s="350"/>
      <c r="C351" s="350"/>
      <c r="D351" s="350"/>
      <c r="E351" s="350"/>
      <c r="F351" s="350"/>
      <c r="G351" s="350"/>
      <c r="H351" s="350"/>
      <c r="I351" s="350"/>
      <c r="J351" s="350"/>
      <c r="M351" s="350"/>
      <c r="N351" s="350"/>
      <c r="O351" s="350"/>
      <c r="R351" s="350"/>
      <c r="S351" s="350"/>
      <c r="AA351" s="349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ht="12.75">
      <c r="A352" s="351"/>
      <c r="B352" s="350"/>
      <c r="C352" s="350"/>
      <c r="D352" s="350"/>
      <c r="E352" s="350"/>
      <c r="F352" s="350"/>
      <c r="G352" s="350"/>
      <c r="H352" s="350"/>
      <c r="I352" s="350"/>
      <c r="J352" s="350"/>
      <c r="M352" s="350"/>
      <c r="N352" s="350"/>
      <c r="O352" s="350"/>
      <c r="R352" s="350"/>
      <c r="S352" s="350"/>
      <c r="AA352" s="349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ht="12.75">
      <c r="A353" s="351"/>
      <c r="B353" s="350"/>
      <c r="C353" s="350"/>
      <c r="D353" s="350"/>
      <c r="E353" s="350"/>
      <c r="F353" s="350"/>
      <c r="G353" s="350"/>
      <c r="H353" s="350"/>
      <c r="I353" s="350"/>
      <c r="J353" s="350"/>
      <c r="M353" s="350"/>
      <c r="N353" s="350"/>
      <c r="O353" s="350"/>
      <c r="R353" s="350"/>
      <c r="S353" s="350"/>
      <c r="AA353" s="349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ht="12.75">
      <c r="A354" s="351"/>
      <c r="B354" s="350"/>
      <c r="C354" s="350"/>
      <c r="D354" s="350"/>
      <c r="E354" s="350"/>
      <c r="F354" s="350"/>
      <c r="G354" s="350"/>
      <c r="H354" s="350"/>
      <c r="I354" s="350"/>
      <c r="J354" s="350"/>
      <c r="M354" s="350"/>
      <c r="N354" s="350"/>
      <c r="O354" s="350"/>
      <c r="R354" s="350"/>
      <c r="S354" s="350"/>
      <c r="AA354" s="349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 ht="12.75">
      <c r="A355" s="351"/>
      <c r="B355" s="350"/>
      <c r="C355" s="350"/>
      <c r="D355" s="350"/>
      <c r="E355" s="350"/>
      <c r="F355" s="350"/>
      <c r="G355" s="350"/>
      <c r="H355" s="350"/>
      <c r="I355" s="350"/>
      <c r="J355" s="350"/>
      <c r="M355" s="350"/>
      <c r="N355" s="350"/>
      <c r="O355" s="350"/>
      <c r="R355" s="350"/>
      <c r="S355" s="350"/>
      <c r="AA355" s="349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</row>
    <row r="356" spans="1:58" ht="12.75">
      <c r="A356" s="351"/>
      <c r="B356" s="350"/>
      <c r="C356" s="350"/>
      <c r="D356" s="350"/>
      <c r="E356" s="350"/>
      <c r="F356" s="350"/>
      <c r="G356" s="350"/>
      <c r="H356" s="350"/>
      <c r="I356" s="350"/>
      <c r="J356" s="350"/>
      <c r="M356" s="350"/>
      <c r="N356" s="350"/>
      <c r="O356" s="350"/>
      <c r="R356" s="350"/>
      <c r="S356" s="350"/>
      <c r="AA356" s="349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</row>
    <row r="357" spans="1:58" ht="12.75">
      <c r="A357" s="351"/>
      <c r="B357" s="350"/>
      <c r="C357" s="350"/>
      <c r="D357" s="350"/>
      <c r="E357" s="350"/>
      <c r="F357" s="350"/>
      <c r="G357" s="350"/>
      <c r="H357" s="350"/>
      <c r="I357" s="350"/>
      <c r="J357" s="350"/>
      <c r="M357" s="350"/>
      <c r="N357" s="350"/>
      <c r="O357" s="350"/>
      <c r="R357" s="350"/>
      <c r="S357" s="350"/>
      <c r="AA357" s="349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</row>
    <row r="358" spans="1:58" ht="12.75">
      <c r="A358" s="351"/>
      <c r="B358" s="350"/>
      <c r="C358" s="350"/>
      <c r="D358" s="350"/>
      <c r="E358" s="350"/>
      <c r="F358" s="350"/>
      <c r="G358" s="350"/>
      <c r="H358" s="350"/>
      <c r="I358" s="350"/>
      <c r="J358" s="350"/>
      <c r="M358" s="350"/>
      <c r="N358" s="350"/>
      <c r="O358" s="350"/>
      <c r="R358" s="350"/>
      <c r="S358" s="350"/>
      <c r="AA358" s="349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ht="12.75">
      <c r="A359" s="351"/>
      <c r="B359" s="350"/>
      <c r="C359" s="350"/>
      <c r="D359" s="350"/>
      <c r="E359" s="350"/>
      <c r="F359" s="350"/>
      <c r="G359" s="350"/>
      <c r="H359" s="350"/>
      <c r="I359" s="350"/>
      <c r="J359" s="350"/>
      <c r="M359" s="350"/>
      <c r="N359" s="350"/>
      <c r="O359" s="350"/>
      <c r="R359" s="350"/>
      <c r="S359" s="350"/>
      <c r="AA359" s="34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ht="12.75">
      <c r="A360" s="351"/>
      <c r="B360" s="350"/>
      <c r="C360" s="350"/>
      <c r="D360" s="350"/>
      <c r="E360" s="350"/>
      <c r="F360" s="350"/>
      <c r="G360" s="350"/>
      <c r="H360" s="350"/>
      <c r="I360" s="350"/>
      <c r="J360" s="350"/>
      <c r="M360" s="350"/>
      <c r="N360" s="350"/>
      <c r="O360" s="350"/>
      <c r="R360" s="350"/>
      <c r="S360" s="350"/>
      <c r="AA360" s="349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ht="12.75">
      <c r="A361" s="351"/>
      <c r="B361" s="350"/>
      <c r="C361" s="350"/>
      <c r="D361" s="350"/>
      <c r="E361" s="350"/>
      <c r="F361" s="350"/>
      <c r="G361" s="350"/>
      <c r="H361" s="350"/>
      <c r="I361" s="350"/>
      <c r="J361" s="350"/>
      <c r="M361" s="350"/>
      <c r="N361" s="350"/>
      <c r="O361" s="350"/>
      <c r="R361" s="350"/>
      <c r="S361" s="350"/>
      <c r="AA361" s="349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ht="12.75">
      <c r="A362" s="351"/>
      <c r="B362" s="350"/>
      <c r="C362" s="350"/>
      <c r="D362" s="350"/>
      <c r="E362" s="350"/>
      <c r="F362" s="350"/>
      <c r="G362" s="350"/>
      <c r="H362" s="350"/>
      <c r="I362" s="350"/>
      <c r="J362" s="350"/>
      <c r="M362" s="350"/>
      <c r="N362" s="350"/>
      <c r="O362" s="350"/>
      <c r="R362" s="350"/>
      <c r="S362" s="350"/>
      <c r="AA362" s="349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ht="12.75">
      <c r="A363" s="351"/>
      <c r="B363" s="350"/>
      <c r="C363" s="350"/>
      <c r="D363" s="350"/>
      <c r="E363" s="350"/>
      <c r="F363" s="350"/>
      <c r="G363" s="350"/>
      <c r="H363" s="350"/>
      <c r="I363" s="350"/>
      <c r="J363" s="350"/>
      <c r="M363" s="350"/>
      <c r="N363" s="350"/>
      <c r="O363" s="350"/>
      <c r="R363" s="350"/>
      <c r="S363" s="350"/>
      <c r="AA363" s="349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ht="12.75">
      <c r="A364" s="351"/>
      <c r="B364" s="350"/>
      <c r="C364" s="350"/>
      <c r="D364" s="350"/>
      <c r="E364" s="350"/>
      <c r="F364" s="350"/>
      <c r="G364" s="350"/>
      <c r="H364" s="350"/>
      <c r="I364" s="350"/>
      <c r="J364" s="350"/>
      <c r="M364" s="350"/>
      <c r="N364" s="350"/>
      <c r="O364" s="350"/>
      <c r="R364" s="350"/>
      <c r="S364" s="350"/>
      <c r="AA364" s="349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ht="12.75">
      <c r="A365" s="351"/>
      <c r="B365" s="350"/>
      <c r="C365" s="350"/>
      <c r="D365" s="350"/>
      <c r="E365" s="350"/>
      <c r="F365" s="350"/>
      <c r="G365" s="350"/>
      <c r="H365" s="350"/>
      <c r="I365" s="350"/>
      <c r="J365" s="350"/>
      <c r="M365" s="350"/>
      <c r="N365" s="350"/>
      <c r="O365" s="350"/>
      <c r="R365" s="350"/>
      <c r="S365" s="350"/>
      <c r="AA365" s="349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ht="12.75">
      <c r="A366" s="351"/>
      <c r="B366" s="350"/>
      <c r="C366" s="350"/>
      <c r="D366" s="350"/>
      <c r="E366" s="350"/>
      <c r="F366" s="350"/>
      <c r="G366" s="350"/>
      <c r="H366" s="350"/>
      <c r="I366" s="350"/>
      <c r="J366" s="350"/>
      <c r="M366" s="350"/>
      <c r="N366" s="350"/>
      <c r="O366" s="350"/>
      <c r="R366" s="350"/>
      <c r="S366" s="350"/>
      <c r="AA366" s="349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ht="12.75">
      <c r="A367" s="351"/>
      <c r="B367" s="350"/>
      <c r="C367" s="350"/>
      <c r="D367" s="350"/>
      <c r="E367" s="350"/>
      <c r="F367" s="350"/>
      <c r="G367" s="350"/>
      <c r="H367" s="350"/>
      <c r="I367" s="350"/>
      <c r="J367" s="350"/>
      <c r="M367" s="350"/>
      <c r="N367" s="350"/>
      <c r="O367" s="350"/>
      <c r="R367" s="350"/>
      <c r="S367" s="350"/>
      <c r="AA367" s="349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ht="12.75">
      <c r="A368" s="351"/>
      <c r="B368" s="350"/>
      <c r="C368" s="350"/>
      <c r="D368" s="350"/>
      <c r="E368" s="350"/>
      <c r="F368" s="350"/>
      <c r="G368" s="350"/>
      <c r="H368" s="350"/>
      <c r="I368" s="350"/>
      <c r="J368" s="350"/>
      <c r="M368" s="350"/>
      <c r="N368" s="350"/>
      <c r="O368" s="350"/>
      <c r="R368" s="350"/>
      <c r="S368" s="350"/>
      <c r="AA368" s="349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ht="12.75">
      <c r="A369" s="351"/>
      <c r="B369" s="350"/>
      <c r="C369" s="350"/>
      <c r="D369" s="350"/>
      <c r="E369" s="350"/>
      <c r="F369" s="350"/>
      <c r="G369" s="350"/>
      <c r="H369" s="350"/>
      <c r="I369" s="350"/>
      <c r="J369" s="350"/>
      <c r="M369" s="350"/>
      <c r="N369" s="350"/>
      <c r="O369" s="350"/>
      <c r="R369" s="350"/>
      <c r="S369" s="350"/>
      <c r="AA369" s="34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ht="12.75">
      <c r="A370" s="351"/>
      <c r="B370" s="350"/>
      <c r="C370" s="350"/>
      <c r="D370" s="350"/>
      <c r="E370" s="350"/>
      <c r="F370" s="350"/>
      <c r="G370" s="350"/>
      <c r="H370" s="350"/>
      <c r="I370" s="350"/>
      <c r="J370" s="350"/>
      <c r="M370" s="350"/>
      <c r="N370" s="350"/>
      <c r="O370" s="350"/>
      <c r="R370" s="350"/>
      <c r="S370" s="350"/>
      <c r="AA370" s="349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ht="12.75">
      <c r="A371" s="351"/>
      <c r="B371" s="350"/>
      <c r="C371" s="350"/>
      <c r="D371" s="350"/>
      <c r="E371" s="350"/>
      <c r="F371" s="350"/>
      <c r="G371" s="350"/>
      <c r="H371" s="350"/>
      <c r="I371" s="350"/>
      <c r="J371" s="350"/>
      <c r="M371" s="350"/>
      <c r="N371" s="350"/>
      <c r="O371" s="350"/>
      <c r="R371" s="350"/>
      <c r="S371" s="350"/>
      <c r="AA371" s="349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</row>
    <row r="372" spans="1:58" ht="12.75">
      <c r="A372" s="351"/>
      <c r="B372" s="350"/>
      <c r="C372" s="350"/>
      <c r="D372" s="350"/>
      <c r="E372" s="350"/>
      <c r="F372" s="350"/>
      <c r="G372" s="350"/>
      <c r="H372" s="350"/>
      <c r="I372" s="350"/>
      <c r="J372" s="350"/>
      <c r="M372" s="350"/>
      <c r="N372" s="350"/>
      <c r="O372" s="350"/>
      <c r="R372" s="350"/>
      <c r="S372" s="350"/>
      <c r="AA372" s="349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</row>
    <row r="373" spans="1:58" ht="12.75">
      <c r="A373" s="351"/>
      <c r="B373" s="350"/>
      <c r="C373" s="350"/>
      <c r="D373" s="350"/>
      <c r="E373" s="350"/>
      <c r="F373" s="350"/>
      <c r="G373" s="350"/>
      <c r="H373" s="350"/>
      <c r="I373" s="350"/>
      <c r="J373" s="350"/>
      <c r="M373" s="350"/>
      <c r="N373" s="350"/>
      <c r="O373" s="350"/>
      <c r="R373" s="350"/>
      <c r="S373" s="350"/>
      <c r="AA373" s="349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ht="12.75">
      <c r="A374" s="351"/>
      <c r="B374" s="350"/>
      <c r="C374" s="350"/>
      <c r="D374" s="350"/>
      <c r="E374" s="350"/>
      <c r="F374" s="350"/>
      <c r="G374" s="350"/>
      <c r="H374" s="350"/>
      <c r="I374" s="350"/>
      <c r="J374" s="350"/>
      <c r="M374" s="350"/>
      <c r="N374" s="350"/>
      <c r="O374" s="350"/>
      <c r="R374" s="350"/>
      <c r="S374" s="350"/>
      <c r="AA374" s="349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ht="12.75">
      <c r="A375" s="351"/>
      <c r="B375" s="350"/>
      <c r="C375" s="350"/>
      <c r="D375" s="350"/>
      <c r="E375" s="350"/>
      <c r="F375" s="350"/>
      <c r="G375" s="350"/>
      <c r="H375" s="350"/>
      <c r="I375" s="350"/>
      <c r="J375" s="350"/>
      <c r="M375" s="350"/>
      <c r="N375" s="350"/>
      <c r="O375" s="350"/>
      <c r="R375" s="350"/>
      <c r="S375" s="350"/>
      <c r="AA375" s="349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ht="12.75">
      <c r="A376" s="351"/>
      <c r="B376" s="350"/>
      <c r="C376" s="350"/>
      <c r="D376" s="350"/>
      <c r="E376" s="350"/>
      <c r="F376" s="350"/>
      <c r="G376" s="350"/>
      <c r="H376" s="350"/>
      <c r="I376" s="350"/>
      <c r="J376" s="350"/>
      <c r="M376" s="350"/>
      <c r="N376" s="350"/>
      <c r="O376" s="350"/>
      <c r="R376" s="350"/>
      <c r="S376" s="350"/>
      <c r="AA376" s="349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</row>
    <row r="377" spans="1:58" ht="12.75">
      <c r="A377" s="351"/>
      <c r="B377" s="350"/>
      <c r="C377" s="350"/>
      <c r="D377" s="350"/>
      <c r="E377" s="350"/>
      <c r="F377" s="350"/>
      <c r="G377" s="350"/>
      <c r="H377" s="350"/>
      <c r="I377" s="350"/>
      <c r="J377" s="350"/>
      <c r="M377" s="350"/>
      <c r="N377" s="350"/>
      <c r="O377" s="350"/>
      <c r="R377" s="350"/>
      <c r="S377" s="350"/>
      <c r="AA377" s="349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ht="12.75">
      <c r="A378" s="351"/>
      <c r="B378" s="350"/>
      <c r="C378" s="350"/>
      <c r="D378" s="350"/>
      <c r="E378" s="350"/>
      <c r="F378" s="350"/>
      <c r="G378" s="350"/>
      <c r="H378" s="350"/>
      <c r="I378" s="350"/>
      <c r="J378" s="350"/>
      <c r="M378" s="350"/>
      <c r="N378" s="350"/>
      <c r="O378" s="350"/>
      <c r="R378" s="350"/>
      <c r="S378" s="350"/>
      <c r="AA378" s="349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ht="12.75">
      <c r="A379" s="351"/>
      <c r="B379" s="350"/>
      <c r="C379" s="350"/>
      <c r="D379" s="350"/>
      <c r="E379" s="350"/>
      <c r="F379" s="350"/>
      <c r="G379" s="350"/>
      <c r="H379" s="350"/>
      <c r="I379" s="350"/>
      <c r="J379" s="350"/>
      <c r="M379" s="350"/>
      <c r="N379" s="350"/>
      <c r="O379" s="350"/>
      <c r="R379" s="350"/>
      <c r="S379" s="350"/>
      <c r="AA379" s="34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ht="12.75">
      <c r="A380" s="351"/>
      <c r="B380" s="350"/>
      <c r="C380" s="350"/>
      <c r="D380" s="350"/>
      <c r="E380" s="350"/>
      <c r="F380" s="350"/>
      <c r="G380" s="350"/>
      <c r="H380" s="350"/>
      <c r="I380" s="350"/>
      <c r="J380" s="350"/>
      <c r="M380" s="350"/>
      <c r="N380" s="350"/>
      <c r="O380" s="350"/>
      <c r="R380" s="350"/>
      <c r="S380" s="350"/>
      <c r="AA380" s="349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ht="12.75">
      <c r="A381" s="351"/>
      <c r="B381" s="350"/>
      <c r="C381" s="350"/>
      <c r="D381" s="350"/>
      <c r="E381" s="350"/>
      <c r="F381" s="350"/>
      <c r="G381" s="350"/>
      <c r="H381" s="350"/>
      <c r="I381" s="350"/>
      <c r="J381" s="350"/>
      <c r="M381" s="350"/>
      <c r="N381" s="350"/>
      <c r="O381" s="350"/>
      <c r="R381" s="350"/>
      <c r="S381" s="350"/>
      <c r="AA381" s="349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ht="12.75">
      <c r="A382" s="351"/>
      <c r="B382" s="350"/>
      <c r="C382" s="350"/>
      <c r="D382" s="350"/>
      <c r="E382" s="350"/>
      <c r="F382" s="350"/>
      <c r="G382" s="350"/>
      <c r="H382" s="350"/>
      <c r="I382" s="350"/>
      <c r="J382" s="350"/>
      <c r="M382" s="350"/>
      <c r="N382" s="350"/>
      <c r="O382" s="350"/>
      <c r="R382" s="350"/>
      <c r="S382" s="350"/>
      <c r="AA382" s="349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ht="12.75">
      <c r="A383" s="351"/>
      <c r="B383" s="350"/>
      <c r="C383" s="350"/>
      <c r="D383" s="350"/>
      <c r="E383" s="350"/>
      <c r="F383" s="350"/>
      <c r="G383" s="350"/>
      <c r="H383" s="350"/>
      <c r="I383" s="350"/>
      <c r="J383" s="350"/>
      <c r="M383" s="350"/>
      <c r="N383" s="350"/>
      <c r="O383" s="350"/>
      <c r="R383" s="350"/>
      <c r="S383" s="350"/>
      <c r="AA383" s="349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ht="12.75">
      <c r="A384" s="351"/>
      <c r="B384" s="350"/>
      <c r="C384" s="350"/>
      <c r="D384" s="350"/>
      <c r="E384" s="350"/>
      <c r="F384" s="350"/>
      <c r="G384" s="350"/>
      <c r="H384" s="350"/>
      <c r="I384" s="350"/>
      <c r="J384" s="350"/>
      <c r="M384" s="350"/>
      <c r="N384" s="350"/>
      <c r="O384" s="350"/>
      <c r="R384" s="350"/>
      <c r="S384" s="350"/>
      <c r="AA384" s="349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ht="12.75">
      <c r="A385" s="351"/>
      <c r="B385" s="350"/>
      <c r="C385" s="350"/>
      <c r="D385" s="350"/>
      <c r="E385" s="350"/>
      <c r="F385" s="350"/>
      <c r="G385" s="350"/>
      <c r="H385" s="350"/>
      <c r="I385" s="350"/>
      <c r="J385" s="350"/>
      <c r="M385" s="350"/>
      <c r="N385" s="350"/>
      <c r="O385" s="350"/>
      <c r="R385" s="350"/>
      <c r="S385" s="350"/>
      <c r="AA385" s="349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ht="12.75">
      <c r="A386" s="351"/>
      <c r="B386" s="350"/>
      <c r="C386" s="350"/>
      <c r="D386" s="350"/>
      <c r="E386" s="350"/>
      <c r="F386" s="350"/>
      <c r="G386" s="350"/>
      <c r="H386" s="350"/>
      <c r="I386" s="350"/>
      <c r="J386" s="350"/>
      <c r="M386" s="350"/>
      <c r="N386" s="350"/>
      <c r="O386" s="350"/>
      <c r="R386" s="350"/>
      <c r="S386" s="350"/>
      <c r="AA386" s="349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ht="12.75">
      <c r="A387" s="351"/>
      <c r="B387" s="350"/>
      <c r="C387" s="350"/>
      <c r="D387" s="350"/>
      <c r="E387" s="350"/>
      <c r="F387" s="350"/>
      <c r="G387" s="350"/>
      <c r="H387" s="350"/>
      <c r="I387" s="350"/>
      <c r="J387" s="350"/>
      <c r="M387" s="350"/>
      <c r="N387" s="350"/>
      <c r="O387" s="350"/>
      <c r="R387" s="350"/>
      <c r="S387" s="350"/>
      <c r="AA387" s="349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ht="12.75">
      <c r="A388" s="351"/>
      <c r="B388" s="350"/>
      <c r="C388" s="350"/>
      <c r="D388" s="350"/>
      <c r="E388" s="350"/>
      <c r="F388" s="350"/>
      <c r="G388" s="350"/>
      <c r="H388" s="350"/>
      <c r="I388" s="350"/>
      <c r="J388" s="350"/>
      <c r="M388" s="350"/>
      <c r="N388" s="350"/>
      <c r="O388" s="350"/>
      <c r="R388" s="350"/>
      <c r="S388" s="350"/>
      <c r="AA388" s="349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</row>
    <row r="389" spans="1:58" ht="12.75">
      <c r="A389" s="351"/>
      <c r="B389" s="350"/>
      <c r="C389" s="350"/>
      <c r="D389" s="350"/>
      <c r="E389" s="350"/>
      <c r="F389" s="350"/>
      <c r="G389" s="350"/>
      <c r="H389" s="350"/>
      <c r="I389" s="350"/>
      <c r="J389" s="350"/>
      <c r="M389" s="350"/>
      <c r="N389" s="350"/>
      <c r="O389" s="350"/>
      <c r="R389" s="350"/>
      <c r="S389" s="350"/>
      <c r="AA389" s="34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</row>
    <row r="390" spans="1:58" ht="12.75">
      <c r="A390" s="351"/>
      <c r="B390" s="350"/>
      <c r="C390" s="350"/>
      <c r="D390" s="350"/>
      <c r="E390" s="350"/>
      <c r="F390" s="350"/>
      <c r="G390" s="350"/>
      <c r="H390" s="350"/>
      <c r="I390" s="350"/>
      <c r="J390" s="350"/>
      <c r="M390" s="350"/>
      <c r="N390" s="350"/>
      <c r="O390" s="350"/>
      <c r="R390" s="350"/>
      <c r="S390" s="350"/>
      <c r="AA390" s="349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</row>
    <row r="391" spans="1:58" ht="12.75">
      <c r="A391" s="351"/>
      <c r="B391" s="350"/>
      <c r="C391" s="350"/>
      <c r="D391" s="350"/>
      <c r="E391" s="350"/>
      <c r="F391" s="350"/>
      <c r="G391" s="350"/>
      <c r="H391" s="350"/>
      <c r="I391" s="350"/>
      <c r="J391" s="350"/>
      <c r="M391" s="350"/>
      <c r="N391" s="350"/>
      <c r="O391" s="350"/>
      <c r="R391" s="350"/>
      <c r="S391" s="350"/>
      <c r="AA391" s="349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</row>
    <row r="392" spans="1:58" ht="12.75">
      <c r="A392" s="351"/>
      <c r="B392" s="350"/>
      <c r="C392" s="350"/>
      <c r="D392" s="350"/>
      <c r="E392" s="350"/>
      <c r="F392" s="350"/>
      <c r="G392" s="350"/>
      <c r="H392" s="350"/>
      <c r="I392" s="350"/>
      <c r="J392" s="350"/>
      <c r="M392" s="350"/>
      <c r="N392" s="350"/>
      <c r="O392" s="350"/>
      <c r="R392" s="350"/>
      <c r="S392" s="350"/>
      <c r="AA392" s="349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</row>
    <row r="393" spans="1:58" ht="12.75">
      <c r="A393" s="351"/>
      <c r="B393" s="350"/>
      <c r="C393" s="350"/>
      <c r="D393" s="350"/>
      <c r="E393" s="350"/>
      <c r="F393" s="350"/>
      <c r="G393" s="350"/>
      <c r="H393" s="350"/>
      <c r="I393" s="350"/>
      <c r="J393" s="350"/>
      <c r="M393" s="350"/>
      <c r="N393" s="350"/>
      <c r="O393" s="350"/>
      <c r="R393" s="350"/>
      <c r="S393" s="350"/>
      <c r="AA393" s="349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</row>
    <row r="394" spans="1:58" ht="12.75">
      <c r="A394" s="351"/>
      <c r="B394" s="350"/>
      <c r="C394" s="350"/>
      <c r="D394" s="350"/>
      <c r="E394" s="350"/>
      <c r="F394" s="350"/>
      <c r="G394" s="350"/>
      <c r="H394" s="350"/>
      <c r="I394" s="350"/>
      <c r="J394" s="350"/>
      <c r="M394" s="350"/>
      <c r="N394" s="350"/>
      <c r="O394" s="350"/>
      <c r="R394" s="350"/>
      <c r="S394" s="350"/>
      <c r="AA394" s="349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</row>
    <row r="395" spans="1:58" ht="12.75">
      <c r="A395" s="351"/>
      <c r="B395" s="350"/>
      <c r="C395" s="350"/>
      <c r="D395" s="350"/>
      <c r="E395" s="350"/>
      <c r="F395" s="350"/>
      <c r="G395" s="350"/>
      <c r="H395" s="350"/>
      <c r="I395" s="350"/>
      <c r="J395" s="350"/>
      <c r="M395" s="350"/>
      <c r="N395" s="350"/>
      <c r="O395" s="350"/>
      <c r="R395" s="350"/>
      <c r="S395" s="350"/>
      <c r="AA395" s="349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</row>
    <row r="396" spans="1:58" ht="12.75">
      <c r="A396" s="351"/>
      <c r="B396" s="350"/>
      <c r="C396" s="350"/>
      <c r="D396" s="350"/>
      <c r="E396" s="350"/>
      <c r="F396" s="350"/>
      <c r="G396" s="350"/>
      <c r="H396" s="350"/>
      <c r="I396" s="350"/>
      <c r="J396" s="350"/>
      <c r="M396" s="350"/>
      <c r="N396" s="350"/>
      <c r="O396" s="350"/>
      <c r="R396" s="350"/>
      <c r="S396" s="350"/>
      <c r="AA396" s="349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</row>
    <row r="397" spans="1:58" ht="12.75">
      <c r="A397" s="351"/>
      <c r="B397" s="350"/>
      <c r="C397" s="350"/>
      <c r="D397" s="350"/>
      <c r="E397" s="350"/>
      <c r="F397" s="350"/>
      <c r="G397" s="350"/>
      <c r="H397" s="350"/>
      <c r="I397" s="350"/>
      <c r="J397" s="350"/>
      <c r="M397" s="350"/>
      <c r="N397" s="350"/>
      <c r="O397" s="350"/>
      <c r="R397" s="350"/>
      <c r="S397" s="350"/>
      <c r="AA397" s="349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</row>
    <row r="398" spans="1:58" ht="12.75">
      <c r="A398" s="351"/>
      <c r="B398" s="350"/>
      <c r="C398" s="350"/>
      <c r="D398" s="350"/>
      <c r="E398" s="350"/>
      <c r="F398" s="350"/>
      <c r="G398" s="350"/>
      <c r="H398" s="350"/>
      <c r="I398" s="350"/>
      <c r="J398" s="350"/>
      <c r="M398" s="350"/>
      <c r="N398" s="350"/>
      <c r="O398" s="350"/>
      <c r="R398" s="350"/>
      <c r="S398" s="350"/>
      <c r="AA398" s="349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</row>
    <row r="399" spans="1:58" ht="12.75">
      <c r="A399" s="351"/>
      <c r="B399" s="350"/>
      <c r="C399" s="350"/>
      <c r="D399" s="350"/>
      <c r="E399" s="350"/>
      <c r="F399" s="350"/>
      <c r="G399" s="350"/>
      <c r="H399" s="350"/>
      <c r="I399" s="350"/>
      <c r="J399" s="350"/>
      <c r="M399" s="350"/>
      <c r="N399" s="350"/>
      <c r="O399" s="350"/>
      <c r="R399" s="350"/>
      <c r="S399" s="350"/>
      <c r="AA399" s="34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</row>
    <row r="400" spans="1:58" ht="12.75">
      <c r="A400" s="351"/>
      <c r="B400" s="350"/>
      <c r="C400" s="350"/>
      <c r="D400" s="350"/>
      <c r="E400" s="350"/>
      <c r="F400" s="350"/>
      <c r="G400" s="350"/>
      <c r="H400" s="350"/>
      <c r="I400" s="350"/>
      <c r="J400" s="350"/>
      <c r="M400" s="350"/>
      <c r="N400" s="350"/>
      <c r="O400" s="350"/>
      <c r="R400" s="350"/>
      <c r="S400" s="350"/>
      <c r="AA400" s="349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</row>
    <row r="401" spans="1:58" ht="12.75">
      <c r="A401" s="351"/>
      <c r="B401" s="350"/>
      <c r="C401" s="350"/>
      <c r="D401" s="350"/>
      <c r="E401" s="350"/>
      <c r="F401" s="350"/>
      <c r="G401" s="350"/>
      <c r="H401" s="350"/>
      <c r="I401" s="350"/>
      <c r="J401" s="350"/>
      <c r="M401" s="350"/>
      <c r="N401" s="350"/>
      <c r="O401" s="350"/>
      <c r="R401" s="350"/>
      <c r="S401" s="350"/>
      <c r="AA401" s="349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</row>
    <row r="402" spans="1:58" ht="12.75">
      <c r="A402" s="351"/>
      <c r="B402" s="350"/>
      <c r="C402" s="350"/>
      <c r="D402" s="350"/>
      <c r="E402" s="350"/>
      <c r="F402" s="350"/>
      <c r="G402" s="350"/>
      <c r="H402" s="350"/>
      <c r="I402" s="350"/>
      <c r="J402" s="350"/>
      <c r="M402" s="350"/>
      <c r="N402" s="350"/>
      <c r="O402" s="350"/>
      <c r="R402" s="350"/>
      <c r="S402" s="350"/>
      <c r="AA402" s="349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</row>
    <row r="403" spans="1:58" ht="12.75">
      <c r="A403" s="351"/>
      <c r="B403" s="350"/>
      <c r="C403" s="350"/>
      <c r="D403" s="350"/>
      <c r="E403" s="350"/>
      <c r="F403" s="350"/>
      <c r="G403" s="350"/>
      <c r="H403" s="350"/>
      <c r="I403" s="350"/>
      <c r="J403" s="350"/>
      <c r="M403" s="350"/>
      <c r="N403" s="350"/>
      <c r="O403" s="350"/>
      <c r="R403" s="350"/>
      <c r="S403" s="350"/>
      <c r="AA403" s="349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</row>
    <row r="404" spans="1:58" ht="12.75">
      <c r="A404" s="351"/>
      <c r="B404" s="350"/>
      <c r="C404" s="350"/>
      <c r="D404" s="350"/>
      <c r="E404" s="350"/>
      <c r="F404" s="350"/>
      <c r="G404" s="350"/>
      <c r="H404" s="350"/>
      <c r="I404" s="350"/>
      <c r="J404" s="350"/>
      <c r="M404" s="350"/>
      <c r="N404" s="350"/>
      <c r="O404" s="350"/>
      <c r="R404" s="350"/>
      <c r="S404" s="350"/>
      <c r="AA404" s="349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</row>
    <row r="405" spans="1:58" ht="12.75">
      <c r="A405" s="351"/>
      <c r="B405" s="350"/>
      <c r="C405" s="350"/>
      <c r="D405" s="350"/>
      <c r="E405" s="350"/>
      <c r="F405" s="350"/>
      <c r="G405" s="350"/>
      <c r="H405" s="350"/>
      <c r="I405" s="350"/>
      <c r="J405" s="350"/>
      <c r="M405" s="350"/>
      <c r="N405" s="350"/>
      <c r="O405" s="350"/>
      <c r="R405" s="350"/>
      <c r="S405" s="350"/>
      <c r="AA405" s="349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</row>
    <row r="406" spans="1:58" ht="12.75">
      <c r="A406" s="351"/>
      <c r="B406" s="350"/>
      <c r="C406" s="350"/>
      <c r="D406" s="350"/>
      <c r="E406" s="350"/>
      <c r="F406" s="350"/>
      <c r="G406" s="350"/>
      <c r="H406" s="350"/>
      <c r="I406" s="350"/>
      <c r="J406" s="350"/>
      <c r="M406" s="350"/>
      <c r="N406" s="350"/>
      <c r="O406" s="350"/>
      <c r="R406" s="350"/>
      <c r="S406" s="350"/>
      <c r="AA406" s="349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:58" ht="12.75">
      <c r="A407" s="351"/>
      <c r="B407" s="350"/>
      <c r="C407" s="350"/>
      <c r="D407" s="350"/>
      <c r="E407" s="350"/>
      <c r="F407" s="350"/>
      <c r="G407" s="350"/>
      <c r="H407" s="350"/>
      <c r="I407" s="350"/>
      <c r="J407" s="350"/>
      <c r="M407" s="350"/>
      <c r="N407" s="350"/>
      <c r="O407" s="350"/>
      <c r="R407" s="350"/>
      <c r="S407" s="350"/>
      <c r="AA407" s="349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:58" ht="12.75">
      <c r="A408" s="351"/>
      <c r="B408" s="350"/>
      <c r="C408" s="350"/>
      <c r="D408" s="350"/>
      <c r="E408" s="350"/>
      <c r="F408" s="350"/>
      <c r="G408" s="350"/>
      <c r="H408" s="350"/>
      <c r="I408" s="350"/>
      <c r="J408" s="350"/>
      <c r="M408" s="350"/>
      <c r="N408" s="350"/>
      <c r="O408" s="350"/>
      <c r="R408" s="350"/>
      <c r="S408" s="350"/>
      <c r="AA408" s="349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:58" ht="12.75">
      <c r="A409" s="351"/>
      <c r="B409" s="350"/>
      <c r="C409" s="350"/>
      <c r="D409" s="350"/>
      <c r="E409" s="350"/>
      <c r="F409" s="350"/>
      <c r="G409" s="350"/>
      <c r="H409" s="350"/>
      <c r="I409" s="350"/>
      <c r="J409" s="350"/>
      <c r="M409" s="350"/>
      <c r="N409" s="350"/>
      <c r="O409" s="350"/>
      <c r="R409" s="350"/>
      <c r="S409" s="350"/>
      <c r="AA409" s="34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:58" ht="12.75">
      <c r="A410" s="351"/>
      <c r="B410" s="350"/>
      <c r="C410" s="350"/>
      <c r="D410" s="350"/>
      <c r="E410" s="350"/>
      <c r="F410" s="350"/>
      <c r="G410" s="350"/>
      <c r="H410" s="350"/>
      <c r="I410" s="350"/>
      <c r="J410" s="350"/>
      <c r="M410" s="350"/>
      <c r="N410" s="350"/>
      <c r="O410" s="350"/>
      <c r="R410" s="350"/>
      <c r="S410" s="350"/>
      <c r="AA410" s="349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:58" ht="12.75">
      <c r="A411" s="351"/>
      <c r="B411" s="350"/>
      <c r="C411" s="350"/>
      <c r="D411" s="350"/>
      <c r="E411" s="350"/>
      <c r="F411" s="350"/>
      <c r="G411" s="350"/>
      <c r="H411" s="350"/>
      <c r="I411" s="350"/>
      <c r="J411" s="350"/>
      <c r="M411" s="350"/>
      <c r="N411" s="350"/>
      <c r="O411" s="350"/>
      <c r="R411" s="350"/>
      <c r="S411" s="350"/>
      <c r="AA411" s="349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:58" ht="12.75">
      <c r="A412" s="351"/>
      <c r="B412" s="350"/>
      <c r="C412" s="350"/>
      <c r="D412" s="350"/>
      <c r="E412" s="350"/>
      <c r="F412" s="350"/>
      <c r="G412" s="350"/>
      <c r="H412" s="350"/>
      <c r="I412" s="350"/>
      <c r="J412" s="350"/>
      <c r="M412" s="350"/>
      <c r="N412" s="350"/>
      <c r="O412" s="350"/>
      <c r="R412" s="350"/>
      <c r="S412" s="350"/>
      <c r="AA412" s="349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:58" ht="12.75">
      <c r="A413" s="351"/>
      <c r="B413" s="350"/>
      <c r="C413" s="350"/>
      <c r="D413" s="350"/>
      <c r="E413" s="350"/>
      <c r="F413" s="350"/>
      <c r="G413" s="350"/>
      <c r="H413" s="350"/>
      <c r="I413" s="350"/>
      <c r="J413" s="350"/>
      <c r="M413" s="350"/>
      <c r="N413" s="350"/>
      <c r="O413" s="350"/>
      <c r="R413" s="350"/>
      <c r="S413" s="350"/>
      <c r="AA413" s="349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:58" ht="12.75">
      <c r="A414" s="351"/>
      <c r="B414" s="350"/>
      <c r="C414" s="350"/>
      <c r="D414" s="350"/>
      <c r="E414" s="350"/>
      <c r="F414" s="350"/>
      <c r="G414" s="350"/>
      <c r="H414" s="350"/>
      <c r="I414" s="350"/>
      <c r="J414" s="350"/>
      <c r="M414" s="350"/>
      <c r="N414" s="350"/>
      <c r="O414" s="350"/>
      <c r="R414" s="350"/>
      <c r="S414" s="350"/>
      <c r="AA414" s="349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:58" ht="12.75">
      <c r="A415" s="351"/>
      <c r="B415" s="350"/>
      <c r="C415" s="350"/>
      <c r="D415" s="350"/>
      <c r="E415" s="350"/>
      <c r="F415" s="350"/>
      <c r="G415" s="350"/>
      <c r="H415" s="350"/>
      <c r="I415" s="350"/>
      <c r="J415" s="350"/>
      <c r="M415" s="350"/>
      <c r="N415" s="350"/>
      <c r="O415" s="350"/>
      <c r="R415" s="350"/>
      <c r="S415" s="350"/>
      <c r="AA415" s="349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:58" ht="12.75">
      <c r="A416" s="351"/>
      <c r="B416" s="350"/>
      <c r="C416" s="350"/>
      <c r="D416" s="350"/>
      <c r="E416" s="350"/>
      <c r="F416" s="350"/>
      <c r="G416" s="350"/>
      <c r="H416" s="350"/>
      <c r="I416" s="350"/>
      <c r="J416" s="350"/>
      <c r="M416" s="350"/>
      <c r="N416" s="350"/>
      <c r="O416" s="350"/>
      <c r="R416" s="350"/>
      <c r="S416" s="350"/>
      <c r="AA416" s="349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:58" ht="12.75">
      <c r="A417" s="351"/>
      <c r="B417" s="350"/>
      <c r="C417" s="350"/>
      <c r="D417" s="350"/>
      <c r="E417" s="350"/>
      <c r="F417" s="350"/>
      <c r="G417" s="350"/>
      <c r="H417" s="350"/>
      <c r="I417" s="350"/>
      <c r="J417" s="350"/>
      <c r="M417" s="350"/>
      <c r="N417" s="350"/>
      <c r="O417" s="350"/>
      <c r="R417" s="350"/>
      <c r="S417" s="350"/>
      <c r="AA417" s="349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ht="12.75">
      <c r="A418" s="351"/>
      <c r="B418" s="350"/>
      <c r="C418" s="350"/>
      <c r="D418" s="350"/>
      <c r="E418" s="350"/>
      <c r="F418" s="350"/>
      <c r="G418" s="350"/>
      <c r="H418" s="350"/>
      <c r="I418" s="350"/>
      <c r="J418" s="350"/>
      <c r="M418" s="350"/>
      <c r="N418" s="350"/>
      <c r="O418" s="350"/>
      <c r="R418" s="350"/>
      <c r="S418" s="350"/>
      <c r="AA418" s="349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:58" ht="12.75">
      <c r="A419" s="351"/>
      <c r="B419" s="350"/>
      <c r="C419" s="350"/>
      <c r="D419" s="350"/>
      <c r="E419" s="350"/>
      <c r="F419" s="350"/>
      <c r="G419" s="350"/>
      <c r="H419" s="350"/>
      <c r="I419" s="350"/>
      <c r="J419" s="350"/>
      <c r="M419" s="350"/>
      <c r="N419" s="350"/>
      <c r="O419" s="350"/>
      <c r="R419" s="350"/>
      <c r="S419" s="350"/>
      <c r="AA419" s="34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:58" ht="12.75">
      <c r="A420" s="351"/>
      <c r="B420" s="350"/>
      <c r="C420" s="350"/>
      <c r="D420" s="350"/>
      <c r="E420" s="350"/>
      <c r="F420" s="350"/>
      <c r="G420" s="350"/>
      <c r="H420" s="350"/>
      <c r="I420" s="350"/>
      <c r="J420" s="350"/>
      <c r="M420" s="350"/>
      <c r="N420" s="350"/>
      <c r="O420" s="350"/>
      <c r="R420" s="350"/>
      <c r="S420" s="350"/>
      <c r="AA420" s="349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:58" ht="12.75">
      <c r="A421" s="351"/>
      <c r="B421" s="350"/>
      <c r="C421" s="350"/>
      <c r="D421" s="350"/>
      <c r="E421" s="350"/>
      <c r="F421" s="350"/>
      <c r="G421" s="350"/>
      <c r="H421" s="350"/>
      <c r="I421" s="350"/>
      <c r="J421" s="350"/>
      <c r="M421" s="350"/>
      <c r="N421" s="350"/>
      <c r="O421" s="350"/>
      <c r="R421" s="350"/>
      <c r="S421" s="350"/>
      <c r="AA421" s="349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:58" ht="12.75">
      <c r="A422" s="351"/>
      <c r="B422" s="350"/>
      <c r="C422" s="350"/>
      <c r="D422" s="350"/>
      <c r="E422" s="350"/>
      <c r="F422" s="350"/>
      <c r="G422" s="350"/>
      <c r="H422" s="350"/>
      <c r="I422" s="350"/>
      <c r="J422" s="350"/>
      <c r="M422" s="350"/>
      <c r="N422" s="350"/>
      <c r="O422" s="350"/>
      <c r="R422" s="350"/>
      <c r="S422" s="350"/>
      <c r="AA422" s="349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:58" ht="12.75">
      <c r="A423" s="351"/>
      <c r="B423" s="350"/>
      <c r="C423" s="350"/>
      <c r="D423" s="350"/>
      <c r="E423" s="350"/>
      <c r="F423" s="350"/>
      <c r="G423" s="350"/>
      <c r="H423" s="350"/>
      <c r="I423" s="350"/>
      <c r="J423" s="350"/>
      <c r="M423" s="350"/>
      <c r="N423" s="350"/>
      <c r="O423" s="350"/>
      <c r="R423" s="350"/>
      <c r="S423" s="350"/>
      <c r="AA423" s="349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:58" ht="12.75">
      <c r="A424" s="351"/>
      <c r="B424" s="350"/>
      <c r="C424" s="350"/>
      <c r="D424" s="350"/>
      <c r="E424" s="350"/>
      <c r="F424" s="350"/>
      <c r="G424" s="350"/>
      <c r="H424" s="350"/>
      <c r="I424" s="350"/>
      <c r="J424" s="350"/>
      <c r="M424" s="350"/>
      <c r="N424" s="350"/>
      <c r="O424" s="350"/>
      <c r="R424" s="350"/>
      <c r="S424" s="350"/>
      <c r="AA424" s="349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:58" ht="12.75">
      <c r="A425" s="351"/>
      <c r="B425" s="350"/>
      <c r="C425" s="350"/>
      <c r="D425" s="350"/>
      <c r="E425" s="350"/>
      <c r="F425" s="350"/>
      <c r="G425" s="350"/>
      <c r="H425" s="350"/>
      <c r="I425" s="350"/>
      <c r="J425" s="350"/>
      <c r="M425" s="350"/>
      <c r="N425" s="350"/>
      <c r="O425" s="350"/>
      <c r="R425" s="350"/>
      <c r="S425" s="350"/>
      <c r="AA425" s="349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:58" ht="12.75">
      <c r="A426" s="351"/>
      <c r="B426" s="350"/>
      <c r="C426" s="350"/>
      <c r="D426" s="350"/>
      <c r="E426" s="350"/>
      <c r="F426" s="350"/>
      <c r="G426" s="350"/>
      <c r="H426" s="350"/>
      <c r="I426" s="350"/>
      <c r="J426" s="350"/>
      <c r="M426" s="350"/>
      <c r="N426" s="350"/>
      <c r="O426" s="350"/>
      <c r="R426" s="350"/>
      <c r="S426" s="350"/>
      <c r="AA426" s="349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:58" ht="12.75">
      <c r="A427" s="351"/>
      <c r="B427" s="350"/>
      <c r="C427" s="350"/>
      <c r="D427" s="350"/>
      <c r="E427" s="350"/>
      <c r="F427" s="350"/>
      <c r="G427" s="350"/>
      <c r="H427" s="350"/>
      <c r="I427" s="350"/>
      <c r="J427" s="350"/>
      <c r="M427" s="350"/>
      <c r="N427" s="350"/>
      <c r="O427" s="350"/>
      <c r="R427" s="350"/>
      <c r="S427" s="350"/>
      <c r="AA427" s="349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:58" ht="12.75">
      <c r="A428" s="351"/>
      <c r="B428" s="350"/>
      <c r="C428" s="350"/>
      <c r="D428" s="350"/>
      <c r="E428" s="350"/>
      <c r="F428" s="350"/>
      <c r="G428" s="350"/>
      <c r="H428" s="350"/>
      <c r="I428" s="350"/>
      <c r="J428" s="350"/>
      <c r="M428" s="350"/>
      <c r="N428" s="350"/>
      <c r="O428" s="350"/>
      <c r="R428" s="350"/>
      <c r="S428" s="350"/>
      <c r="AA428" s="349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:58" ht="12.75">
      <c r="A429" s="351"/>
      <c r="B429" s="350"/>
      <c r="C429" s="350"/>
      <c r="D429" s="350"/>
      <c r="E429" s="350"/>
      <c r="F429" s="350"/>
      <c r="G429" s="350"/>
      <c r="H429" s="350"/>
      <c r="I429" s="350"/>
      <c r="J429" s="350"/>
      <c r="M429" s="350"/>
      <c r="N429" s="350"/>
      <c r="O429" s="350"/>
      <c r="R429" s="350"/>
      <c r="S429" s="350"/>
      <c r="AA429" s="34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:58" ht="12.75">
      <c r="A430" s="351"/>
      <c r="B430" s="350"/>
      <c r="C430" s="350"/>
      <c r="D430" s="350"/>
      <c r="E430" s="350"/>
      <c r="F430" s="350"/>
      <c r="G430" s="350"/>
      <c r="H430" s="350"/>
      <c r="I430" s="350"/>
      <c r="J430" s="350"/>
      <c r="M430" s="350"/>
      <c r="N430" s="350"/>
      <c r="O430" s="350"/>
      <c r="R430" s="350"/>
      <c r="S430" s="350"/>
      <c r="AA430" s="349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:58" ht="12.75">
      <c r="A431" s="351"/>
      <c r="B431" s="350"/>
      <c r="C431" s="350"/>
      <c r="D431" s="350"/>
      <c r="E431" s="350"/>
      <c r="F431" s="350"/>
      <c r="G431" s="350"/>
      <c r="H431" s="350"/>
      <c r="I431" s="350"/>
      <c r="J431" s="350"/>
      <c r="M431" s="350"/>
      <c r="N431" s="350"/>
      <c r="O431" s="350"/>
      <c r="R431" s="350"/>
      <c r="S431" s="350"/>
      <c r="AA431" s="349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:58" ht="12.75">
      <c r="A432" s="351"/>
      <c r="B432" s="350"/>
      <c r="C432" s="350"/>
      <c r="D432" s="350"/>
      <c r="E432" s="350"/>
      <c r="F432" s="350"/>
      <c r="G432" s="350"/>
      <c r="H432" s="350"/>
      <c r="I432" s="350"/>
      <c r="J432" s="350"/>
      <c r="M432" s="350"/>
      <c r="N432" s="350"/>
      <c r="O432" s="350"/>
      <c r="R432" s="350"/>
      <c r="S432" s="350"/>
      <c r="AA432" s="349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:58" ht="12.75">
      <c r="A433" s="351"/>
      <c r="B433" s="350"/>
      <c r="C433" s="350"/>
      <c r="D433" s="350"/>
      <c r="E433" s="350"/>
      <c r="F433" s="350"/>
      <c r="G433" s="350"/>
      <c r="H433" s="350"/>
      <c r="I433" s="350"/>
      <c r="J433" s="350"/>
      <c r="M433" s="350"/>
      <c r="N433" s="350"/>
      <c r="O433" s="350"/>
      <c r="R433" s="350"/>
      <c r="S433" s="350"/>
      <c r="AA433" s="349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:58" ht="12.75">
      <c r="A434" s="351"/>
      <c r="B434" s="350"/>
      <c r="C434" s="350"/>
      <c r="D434" s="350"/>
      <c r="E434" s="350"/>
      <c r="F434" s="350"/>
      <c r="G434" s="350"/>
      <c r="H434" s="350"/>
      <c r="I434" s="350"/>
      <c r="J434" s="350"/>
      <c r="M434" s="350"/>
      <c r="N434" s="350"/>
      <c r="O434" s="350"/>
      <c r="R434" s="350"/>
      <c r="S434" s="350"/>
      <c r="AA434" s="349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:58" ht="12.75">
      <c r="A435" s="351"/>
      <c r="B435" s="350"/>
      <c r="C435" s="350"/>
      <c r="D435" s="350"/>
      <c r="E435" s="350"/>
      <c r="F435" s="350"/>
      <c r="G435" s="350"/>
      <c r="H435" s="350"/>
      <c r="I435" s="350"/>
      <c r="J435" s="350"/>
      <c r="M435" s="350"/>
      <c r="N435" s="350"/>
      <c r="O435" s="350"/>
      <c r="R435" s="350"/>
      <c r="S435" s="350"/>
      <c r="AA435" s="349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:58" ht="12.75">
      <c r="A436" s="351"/>
      <c r="B436" s="350"/>
      <c r="C436" s="350"/>
      <c r="D436" s="350"/>
      <c r="E436" s="350"/>
      <c r="F436" s="350"/>
      <c r="G436" s="350"/>
      <c r="H436" s="350"/>
      <c r="I436" s="350"/>
      <c r="J436" s="350"/>
      <c r="M436" s="350"/>
      <c r="N436" s="350"/>
      <c r="O436" s="350"/>
      <c r="R436" s="350"/>
      <c r="S436" s="350"/>
      <c r="AA436" s="349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:58" ht="12.75">
      <c r="A437" s="351"/>
      <c r="B437" s="350"/>
      <c r="C437" s="350"/>
      <c r="D437" s="350"/>
      <c r="E437" s="350"/>
      <c r="F437" s="350"/>
      <c r="G437" s="350"/>
      <c r="H437" s="350"/>
      <c r="I437" s="350"/>
      <c r="J437" s="350"/>
      <c r="M437" s="350"/>
      <c r="N437" s="350"/>
      <c r="O437" s="350"/>
      <c r="R437" s="350"/>
      <c r="S437" s="350"/>
      <c r="AA437" s="349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:58" ht="12.75">
      <c r="A438" s="351"/>
      <c r="B438" s="350"/>
      <c r="C438" s="350"/>
      <c r="D438" s="350"/>
      <c r="E438" s="350"/>
      <c r="F438" s="350"/>
      <c r="G438" s="350"/>
      <c r="H438" s="350"/>
      <c r="I438" s="350"/>
      <c r="J438" s="350"/>
      <c r="M438" s="350"/>
      <c r="N438" s="350"/>
      <c r="O438" s="350"/>
      <c r="R438" s="350"/>
      <c r="S438" s="350"/>
      <c r="AA438" s="349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:58" ht="12.75">
      <c r="A439" s="351"/>
      <c r="B439" s="350"/>
      <c r="C439" s="350"/>
      <c r="D439" s="350"/>
      <c r="E439" s="350"/>
      <c r="F439" s="350"/>
      <c r="G439" s="350"/>
      <c r="H439" s="350"/>
      <c r="I439" s="350"/>
      <c r="J439" s="350"/>
      <c r="M439" s="350"/>
      <c r="N439" s="350"/>
      <c r="O439" s="350"/>
      <c r="R439" s="350"/>
      <c r="S439" s="350"/>
      <c r="AA439" s="34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:58" ht="12.75">
      <c r="A440" s="351"/>
      <c r="B440" s="350"/>
      <c r="C440" s="350"/>
      <c r="D440" s="350"/>
      <c r="E440" s="350"/>
      <c r="F440" s="350"/>
      <c r="G440" s="350"/>
      <c r="H440" s="350"/>
      <c r="I440" s="350"/>
      <c r="J440" s="350"/>
      <c r="M440" s="350"/>
      <c r="N440" s="350"/>
      <c r="O440" s="350"/>
      <c r="R440" s="350"/>
      <c r="S440" s="350"/>
      <c r="AA440" s="349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:58" ht="12.75">
      <c r="A441" s="351"/>
      <c r="B441" s="350"/>
      <c r="C441" s="350"/>
      <c r="D441" s="350"/>
      <c r="E441" s="350"/>
      <c r="F441" s="350"/>
      <c r="G441" s="350"/>
      <c r="H441" s="350"/>
      <c r="I441" s="350"/>
      <c r="J441" s="350"/>
      <c r="M441" s="350"/>
      <c r="N441" s="350"/>
      <c r="O441" s="350"/>
      <c r="R441" s="350"/>
      <c r="S441" s="350"/>
      <c r="AA441" s="349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:58" ht="12.75">
      <c r="A442" s="351"/>
      <c r="B442" s="350"/>
      <c r="C442" s="350"/>
      <c r="D442" s="350"/>
      <c r="E442" s="350"/>
      <c r="F442" s="350"/>
      <c r="G442" s="350"/>
      <c r="H442" s="350"/>
      <c r="I442" s="350"/>
      <c r="J442" s="350"/>
      <c r="M442" s="350"/>
      <c r="N442" s="350"/>
      <c r="O442" s="350"/>
      <c r="R442" s="350"/>
      <c r="S442" s="350"/>
      <c r="AA442" s="349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:58" ht="12.75">
      <c r="A443" s="351"/>
      <c r="B443" s="350"/>
      <c r="C443" s="350"/>
      <c r="D443" s="350"/>
      <c r="E443" s="350"/>
      <c r="F443" s="350"/>
      <c r="G443" s="350"/>
      <c r="H443" s="350"/>
      <c r="I443" s="350"/>
      <c r="J443" s="350"/>
      <c r="M443" s="350"/>
      <c r="N443" s="350"/>
      <c r="O443" s="350"/>
      <c r="R443" s="350"/>
      <c r="S443" s="350"/>
      <c r="AA443" s="349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:58" ht="12.75">
      <c r="A444" s="351"/>
      <c r="B444" s="350"/>
      <c r="C444" s="350"/>
      <c r="D444" s="350"/>
      <c r="E444" s="350"/>
      <c r="F444" s="350"/>
      <c r="G444" s="350"/>
      <c r="H444" s="350"/>
      <c r="I444" s="350"/>
      <c r="J444" s="350"/>
      <c r="M444" s="350"/>
      <c r="N444" s="350"/>
      <c r="O444" s="350"/>
      <c r="R444" s="350"/>
      <c r="S444" s="350"/>
      <c r="AA444" s="349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:58" ht="12.75">
      <c r="A445" s="351"/>
      <c r="B445" s="350"/>
      <c r="C445" s="350"/>
      <c r="D445" s="350"/>
      <c r="E445" s="350"/>
      <c r="F445" s="350"/>
      <c r="G445" s="350"/>
      <c r="H445" s="350"/>
      <c r="I445" s="350"/>
      <c r="J445" s="350"/>
      <c r="M445" s="350"/>
      <c r="N445" s="350"/>
      <c r="O445" s="350"/>
      <c r="R445" s="350"/>
      <c r="S445" s="350"/>
      <c r="AA445" s="349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:58" ht="12.75">
      <c r="A446" s="351"/>
      <c r="B446" s="350"/>
      <c r="C446" s="350"/>
      <c r="D446" s="350"/>
      <c r="E446" s="350"/>
      <c r="F446" s="350"/>
      <c r="G446" s="350"/>
      <c r="H446" s="350"/>
      <c r="I446" s="350"/>
      <c r="J446" s="350"/>
      <c r="M446" s="350"/>
      <c r="N446" s="350"/>
      <c r="O446" s="350"/>
      <c r="R446" s="350"/>
      <c r="S446" s="350"/>
      <c r="AA446" s="349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:58" ht="12.75">
      <c r="A447" s="351"/>
      <c r="B447" s="350"/>
      <c r="C447" s="350"/>
      <c r="D447" s="350"/>
      <c r="E447" s="350"/>
      <c r="F447" s="350"/>
      <c r="G447" s="350"/>
      <c r="H447" s="350"/>
      <c r="I447" s="350"/>
      <c r="J447" s="350"/>
      <c r="M447" s="350"/>
      <c r="N447" s="350"/>
      <c r="O447" s="350"/>
      <c r="R447" s="350"/>
      <c r="S447" s="350"/>
      <c r="AA447" s="349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:58" ht="12.75">
      <c r="A448" s="351"/>
      <c r="B448" s="350"/>
      <c r="C448" s="350"/>
      <c r="D448" s="350"/>
      <c r="E448" s="350"/>
      <c r="F448" s="350"/>
      <c r="G448" s="350"/>
      <c r="H448" s="350"/>
      <c r="I448" s="350"/>
      <c r="J448" s="350"/>
      <c r="M448" s="350"/>
      <c r="N448" s="350"/>
      <c r="O448" s="350"/>
      <c r="R448" s="350"/>
      <c r="S448" s="350"/>
      <c r="AA448" s="349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:58" ht="12.75">
      <c r="A449" s="351"/>
      <c r="B449" s="350"/>
      <c r="C449" s="350"/>
      <c r="D449" s="350"/>
      <c r="E449" s="350"/>
      <c r="F449" s="350"/>
      <c r="G449" s="350"/>
      <c r="H449" s="350"/>
      <c r="I449" s="350"/>
      <c r="J449" s="350"/>
      <c r="M449" s="350"/>
      <c r="N449" s="350"/>
      <c r="O449" s="350"/>
      <c r="R449" s="350"/>
      <c r="S449" s="350"/>
      <c r="AA449" s="3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:58" ht="12.75">
      <c r="A450" s="351"/>
      <c r="B450" s="350"/>
      <c r="C450" s="350"/>
      <c r="D450" s="350"/>
      <c r="E450" s="350"/>
      <c r="F450" s="350"/>
      <c r="G450" s="350"/>
      <c r="H450" s="350"/>
      <c r="I450" s="350"/>
      <c r="J450" s="350"/>
      <c r="M450" s="350"/>
      <c r="N450" s="350"/>
      <c r="O450" s="350"/>
      <c r="R450" s="350"/>
      <c r="S450" s="350"/>
      <c r="AA450" s="349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:58" ht="12.75">
      <c r="A451" s="351"/>
      <c r="B451" s="350"/>
      <c r="C451" s="350"/>
      <c r="D451" s="350"/>
      <c r="E451" s="350"/>
      <c r="F451" s="350"/>
      <c r="G451" s="350"/>
      <c r="H451" s="350"/>
      <c r="I451" s="350"/>
      <c r="J451" s="350"/>
      <c r="M451" s="350"/>
      <c r="N451" s="350"/>
      <c r="O451" s="350"/>
      <c r="R451" s="350"/>
      <c r="S451" s="350"/>
      <c r="AA451" s="349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:58" ht="12.75">
      <c r="A452" s="351"/>
      <c r="B452" s="350"/>
      <c r="C452" s="350"/>
      <c r="D452" s="350"/>
      <c r="E452" s="350"/>
      <c r="F452" s="350"/>
      <c r="G452" s="350"/>
      <c r="H452" s="350"/>
      <c r="I452" s="350"/>
      <c r="J452" s="350"/>
      <c r="M452" s="350"/>
      <c r="N452" s="350"/>
      <c r="O452" s="350"/>
      <c r="R452" s="350"/>
      <c r="S452" s="350"/>
      <c r="AA452" s="349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:58" ht="12.75">
      <c r="A453" s="351"/>
      <c r="B453" s="350"/>
      <c r="C453" s="350"/>
      <c r="D453" s="350"/>
      <c r="E453" s="350"/>
      <c r="F453" s="350"/>
      <c r="G453" s="350"/>
      <c r="H453" s="350"/>
      <c r="I453" s="350"/>
      <c r="J453" s="350"/>
      <c r="M453" s="350"/>
      <c r="N453" s="350"/>
      <c r="O453" s="350"/>
      <c r="R453" s="350"/>
      <c r="S453" s="350"/>
      <c r="AA453" s="349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:58" ht="12.75">
      <c r="A454" s="351"/>
      <c r="B454" s="350"/>
      <c r="C454" s="350"/>
      <c r="D454" s="350"/>
      <c r="E454" s="350"/>
      <c r="F454" s="350"/>
      <c r="G454" s="350"/>
      <c r="H454" s="350"/>
      <c r="I454" s="350"/>
      <c r="J454" s="350"/>
      <c r="M454" s="350"/>
      <c r="N454" s="350"/>
      <c r="O454" s="350"/>
      <c r="R454" s="350"/>
      <c r="S454" s="350"/>
      <c r="AA454" s="349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:58" ht="12.75">
      <c r="A455" s="351"/>
      <c r="B455" s="350"/>
      <c r="C455" s="350"/>
      <c r="D455" s="350"/>
      <c r="E455" s="350"/>
      <c r="F455" s="350"/>
      <c r="G455" s="350"/>
      <c r="H455" s="350"/>
      <c r="I455" s="350"/>
      <c r="J455" s="350"/>
      <c r="M455" s="350"/>
      <c r="N455" s="350"/>
      <c r="O455" s="350"/>
      <c r="R455" s="350"/>
      <c r="S455" s="350"/>
      <c r="AA455" s="349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:58" ht="12.75">
      <c r="A456" s="351"/>
      <c r="B456" s="350"/>
      <c r="C456" s="350"/>
      <c r="D456" s="350"/>
      <c r="E456" s="350"/>
      <c r="F456" s="350"/>
      <c r="G456" s="350"/>
      <c r="H456" s="350"/>
      <c r="I456" s="350"/>
      <c r="J456" s="350"/>
      <c r="M456" s="350"/>
      <c r="N456" s="350"/>
      <c r="O456" s="350"/>
      <c r="R456" s="350"/>
      <c r="S456" s="350"/>
      <c r="AA456" s="349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:58" ht="12.75">
      <c r="A457" s="351"/>
      <c r="B457" s="350"/>
      <c r="C457" s="350"/>
      <c r="D457" s="350"/>
      <c r="E457" s="350"/>
      <c r="F457" s="350"/>
      <c r="G457" s="350"/>
      <c r="H457" s="350"/>
      <c r="I457" s="350"/>
      <c r="J457" s="350"/>
      <c r="M457" s="350"/>
      <c r="N457" s="350"/>
      <c r="O457" s="350"/>
      <c r="R457" s="350"/>
      <c r="S457" s="350"/>
      <c r="AA457" s="349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:58" ht="12.75">
      <c r="A458" s="351"/>
      <c r="B458" s="350"/>
      <c r="C458" s="350"/>
      <c r="D458" s="350"/>
      <c r="E458" s="350"/>
      <c r="F458" s="350"/>
      <c r="G458" s="350"/>
      <c r="H458" s="350"/>
      <c r="I458" s="350"/>
      <c r="J458" s="350"/>
      <c r="M458" s="350"/>
      <c r="N458" s="350"/>
      <c r="O458" s="350"/>
      <c r="R458" s="350"/>
      <c r="S458" s="350"/>
      <c r="AA458" s="349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:58" ht="12.75">
      <c r="A459" s="351"/>
      <c r="B459" s="350"/>
      <c r="C459" s="350"/>
      <c r="D459" s="350"/>
      <c r="E459" s="350"/>
      <c r="F459" s="350"/>
      <c r="G459" s="350"/>
      <c r="H459" s="350"/>
      <c r="I459" s="350"/>
      <c r="J459" s="350"/>
      <c r="M459" s="350"/>
      <c r="N459" s="350"/>
      <c r="O459" s="350"/>
      <c r="R459" s="350"/>
      <c r="S459" s="350"/>
      <c r="AA459" s="34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:58" ht="12.75">
      <c r="A460" s="351"/>
      <c r="B460" s="350"/>
      <c r="C460" s="350"/>
      <c r="D460" s="350"/>
      <c r="E460" s="350"/>
      <c r="F460" s="350"/>
      <c r="G460" s="350"/>
      <c r="H460" s="350"/>
      <c r="I460" s="350"/>
      <c r="J460" s="350"/>
      <c r="M460" s="350"/>
      <c r="N460" s="350"/>
      <c r="O460" s="350"/>
      <c r="R460" s="350"/>
      <c r="S460" s="350"/>
      <c r="AA460" s="349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:58" ht="12.75">
      <c r="A461" s="351"/>
      <c r="B461" s="350"/>
      <c r="C461" s="350"/>
      <c r="D461" s="350"/>
      <c r="E461" s="350"/>
      <c r="F461" s="350"/>
      <c r="G461" s="350"/>
      <c r="H461" s="350"/>
      <c r="I461" s="350"/>
      <c r="J461" s="350"/>
      <c r="M461" s="350"/>
      <c r="N461" s="350"/>
      <c r="O461" s="350"/>
      <c r="R461" s="350"/>
      <c r="S461" s="350"/>
      <c r="AA461" s="349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:58" ht="12.75">
      <c r="A462" s="351"/>
      <c r="B462" s="350"/>
      <c r="C462" s="350"/>
      <c r="D462" s="350"/>
      <c r="E462" s="350"/>
      <c r="F462" s="350"/>
      <c r="G462" s="350"/>
      <c r="H462" s="350"/>
      <c r="I462" s="350"/>
      <c r="J462" s="350"/>
      <c r="M462" s="350"/>
      <c r="N462" s="350"/>
      <c r="O462" s="350"/>
      <c r="R462" s="350"/>
      <c r="S462" s="350"/>
      <c r="AA462" s="349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:58" ht="12.75">
      <c r="A463" s="351"/>
      <c r="B463" s="350"/>
      <c r="C463" s="350"/>
      <c r="D463" s="350"/>
      <c r="E463" s="350"/>
      <c r="F463" s="350"/>
      <c r="G463" s="350"/>
      <c r="H463" s="350"/>
      <c r="I463" s="350"/>
      <c r="J463" s="350"/>
      <c r="M463" s="350"/>
      <c r="N463" s="350"/>
      <c r="O463" s="350"/>
      <c r="R463" s="350"/>
      <c r="S463" s="350"/>
      <c r="AA463" s="349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:58" ht="12.75">
      <c r="A464" s="351"/>
      <c r="B464" s="350"/>
      <c r="C464" s="350"/>
      <c r="D464" s="350"/>
      <c r="E464" s="350"/>
      <c r="F464" s="350"/>
      <c r="G464" s="350"/>
      <c r="H464" s="350"/>
      <c r="I464" s="350"/>
      <c r="J464" s="350"/>
      <c r="M464" s="350"/>
      <c r="N464" s="350"/>
      <c r="O464" s="350"/>
      <c r="R464" s="350"/>
      <c r="S464" s="350"/>
      <c r="AA464" s="349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:58" ht="12.75">
      <c r="A465" s="351"/>
      <c r="B465" s="350"/>
      <c r="C465" s="350"/>
      <c r="D465" s="350"/>
      <c r="E465" s="350"/>
      <c r="F465" s="350"/>
      <c r="G465" s="350"/>
      <c r="H465" s="350"/>
      <c r="I465" s="350"/>
      <c r="J465" s="350"/>
      <c r="M465" s="350"/>
      <c r="N465" s="350"/>
      <c r="O465" s="350"/>
      <c r="R465" s="350"/>
      <c r="S465" s="350"/>
      <c r="AA465" s="349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:58" ht="12.75">
      <c r="A466" s="351"/>
      <c r="B466" s="350"/>
      <c r="C466" s="350"/>
      <c r="D466" s="350"/>
      <c r="E466" s="350"/>
      <c r="F466" s="350"/>
      <c r="G466" s="350"/>
      <c r="H466" s="350"/>
      <c r="I466" s="350"/>
      <c r="J466" s="350"/>
      <c r="M466" s="350"/>
      <c r="N466" s="350"/>
      <c r="O466" s="350"/>
      <c r="R466" s="350"/>
      <c r="S466" s="350"/>
      <c r="AA466" s="349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:58" ht="12.75">
      <c r="A467" s="351"/>
      <c r="B467" s="350"/>
      <c r="C467" s="350"/>
      <c r="D467" s="350"/>
      <c r="E467" s="350"/>
      <c r="F467" s="350"/>
      <c r="G467" s="350"/>
      <c r="H467" s="350"/>
      <c r="I467" s="350"/>
      <c r="J467" s="350"/>
      <c r="M467" s="350"/>
      <c r="N467" s="350"/>
      <c r="O467" s="350"/>
      <c r="R467" s="350"/>
      <c r="S467" s="350"/>
      <c r="AA467" s="349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:58" ht="12.75">
      <c r="A468" s="351"/>
      <c r="B468" s="350"/>
      <c r="C468" s="350"/>
      <c r="D468" s="350"/>
      <c r="E468" s="350"/>
      <c r="F468" s="350"/>
      <c r="G468" s="350"/>
      <c r="H468" s="350"/>
      <c r="I468" s="350"/>
      <c r="J468" s="350"/>
      <c r="M468" s="350"/>
      <c r="N468" s="350"/>
      <c r="O468" s="350"/>
      <c r="R468" s="350"/>
      <c r="S468" s="350"/>
      <c r="AA468" s="349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:58" ht="12.75">
      <c r="A469" s="351"/>
      <c r="B469" s="350"/>
      <c r="C469" s="350"/>
      <c r="D469" s="350"/>
      <c r="E469" s="350"/>
      <c r="F469" s="350"/>
      <c r="G469" s="350"/>
      <c r="H469" s="350"/>
      <c r="I469" s="350"/>
      <c r="J469" s="350"/>
      <c r="M469" s="350"/>
      <c r="N469" s="350"/>
      <c r="O469" s="350"/>
      <c r="R469" s="350"/>
      <c r="S469" s="350"/>
      <c r="AA469" s="34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:58" ht="12.75">
      <c r="A470" s="351"/>
      <c r="B470" s="350"/>
      <c r="C470" s="350"/>
      <c r="D470" s="350"/>
      <c r="E470" s="350"/>
      <c r="F470" s="350"/>
      <c r="G470" s="350"/>
      <c r="H470" s="350"/>
      <c r="I470" s="350"/>
      <c r="J470" s="350"/>
      <c r="M470" s="350"/>
      <c r="N470" s="350"/>
      <c r="O470" s="350"/>
      <c r="R470" s="350"/>
      <c r="S470" s="350"/>
      <c r="AA470" s="349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:58" ht="12.75">
      <c r="A471" s="351"/>
      <c r="B471" s="350"/>
      <c r="C471" s="350"/>
      <c r="D471" s="350"/>
      <c r="E471" s="350"/>
      <c r="F471" s="350"/>
      <c r="G471" s="350"/>
      <c r="H471" s="350"/>
      <c r="I471" s="350"/>
      <c r="J471" s="350"/>
      <c r="M471" s="350"/>
      <c r="N471" s="350"/>
      <c r="O471" s="350"/>
      <c r="R471" s="350"/>
      <c r="S471" s="350"/>
      <c r="AA471" s="349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:58" ht="12.75">
      <c r="A472" s="351"/>
      <c r="B472" s="350"/>
      <c r="C472" s="350"/>
      <c r="D472" s="350"/>
      <c r="E472" s="350"/>
      <c r="F472" s="350"/>
      <c r="G472" s="350"/>
      <c r="H472" s="350"/>
      <c r="I472" s="350"/>
      <c r="J472" s="350"/>
      <c r="M472" s="350"/>
      <c r="N472" s="350"/>
      <c r="O472" s="350"/>
      <c r="R472" s="350"/>
      <c r="S472" s="350"/>
      <c r="AA472" s="349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:58" ht="12.75">
      <c r="A473" s="351"/>
      <c r="B473" s="350"/>
      <c r="C473" s="350"/>
      <c r="D473" s="350"/>
      <c r="E473" s="350"/>
      <c r="F473" s="350"/>
      <c r="G473" s="350"/>
      <c r="H473" s="350"/>
      <c r="I473" s="350"/>
      <c r="J473" s="350"/>
      <c r="M473" s="350"/>
      <c r="N473" s="350"/>
      <c r="O473" s="350"/>
      <c r="R473" s="350"/>
      <c r="S473" s="350"/>
      <c r="AA473" s="349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:58" ht="12.75">
      <c r="A474" s="351"/>
      <c r="B474" s="350"/>
      <c r="C474" s="350"/>
      <c r="D474" s="350"/>
      <c r="E474" s="350"/>
      <c r="F474" s="350"/>
      <c r="G474" s="350"/>
      <c r="H474" s="350"/>
      <c r="I474" s="350"/>
      <c r="J474" s="350"/>
      <c r="M474" s="350"/>
      <c r="N474" s="350"/>
      <c r="O474" s="350"/>
      <c r="R474" s="350"/>
      <c r="S474" s="350"/>
      <c r="AA474" s="349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:58" ht="12.75">
      <c r="A475" s="351"/>
      <c r="B475" s="350"/>
      <c r="C475" s="350"/>
      <c r="D475" s="350"/>
      <c r="E475" s="350"/>
      <c r="F475" s="350"/>
      <c r="G475" s="350"/>
      <c r="H475" s="350"/>
      <c r="I475" s="350"/>
      <c r="J475" s="350"/>
      <c r="M475" s="350"/>
      <c r="N475" s="350"/>
      <c r="O475" s="350"/>
      <c r="R475" s="350"/>
      <c r="S475" s="350"/>
      <c r="AA475" s="349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  <row r="476" spans="1:58" ht="12.75">
      <c r="A476" s="351"/>
      <c r="B476" s="350"/>
      <c r="C476" s="350"/>
      <c r="D476" s="350"/>
      <c r="E476" s="350"/>
      <c r="F476" s="350"/>
      <c r="G476" s="350"/>
      <c r="H476" s="350"/>
      <c r="I476" s="350"/>
      <c r="J476" s="350"/>
      <c r="M476" s="350"/>
      <c r="N476" s="350"/>
      <c r="O476" s="350"/>
      <c r="R476" s="350"/>
      <c r="S476" s="350"/>
      <c r="AA476" s="349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</row>
    <row r="477" spans="1:58" ht="12.75">
      <c r="A477" s="351"/>
      <c r="B477" s="350"/>
      <c r="C477" s="350"/>
      <c r="D477" s="350"/>
      <c r="E477" s="350"/>
      <c r="F477" s="350"/>
      <c r="G477" s="350"/>
      <c r="H477" s="350"/>
      <c r="I477" s="350"/>
      <c r="J477" s="350"/>
      <c r="M477" s="350"/>
      <c r="N477" s="350"/>
      <c r="O477" s="350"/>
      <c r="R477" s="350"/>
      <c r="S477" s="350"/>
      <c r="AA477" s="349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</row>
    <row r="478" spans="1:58" ht="12.75">
      <c r="A478" s="351"/>
      <c r="B478" s="350"/>
      <c r="C478" s="350"/>
      <c r="D478" s="350"/>
      <c r="E478" s="350"/>
      <c r="F478" s="350"/>
      <c r="G478" s="350"/>
      <c r="H478" s="350"/>
      <c r="I478" s="350"/>
      <c r="J478" s="350"/>
      <c r="M478" s="350"/>
      <c r="N478" s="350"/>
      <c r="O478" s="350"/>
      <c r="R478" s="350"/>
      <c r="S478" s="350"/>
      <c r="AA478" s="349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</row>
    <row r="479" spans="1:58" ht="12.75">
      <c r="A479" s="351"/>
      <c r="B479" s="350"/>
      <c r="C479" s="350"/>
      <c r="D479" s="350"/>
      <c r="E479" s="350"/>
      <c r="F479" s="350"/>
      <c r="G479" s="350"/>
      <c r="H479" s="350"/>
      <c r="I479" s="350"/>
      <c r="J479" s="350"/>
      <c r="M479" s="350"/>
      <c r="N479" s="350"/>
      <c r="O479" s="350"/>
      <c r="R479" s="350"/>
      <c r="S479" s="350"/>
      <c r="AA479" s="34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</row>
    <row r="480" spans="1:58" ht="12.75">
      <c r="A480" s="351"/>
      <c r="B480" s="350"/>
      <c r="C480" s="350"/>
      <c r="D480" s="350"/>
      <c r="E480" s="350"/>
      <c r="F480" s="350"/>
      <c r="G480" s="350"/>
      <c r="H480" s="350"/>
      <c r="I480" s="350"/>
      <c r="J480" s="350"/>
      <c r="M480" s="350"/>
      <c r="N480" s="350"/>
      <c r="O480" s="350"/>
      <c r="R480" s="350"/>
      <c r="S480" s="350"/>
      <c r="AA480" s="349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</row>
    <row r="481" spans="1:58" ht="12.75">
      <c r="A481" s="351"/>
      <c r="B481" s="350"/>
      <c r="C481" s="350"/>
      <c r="D481" s="350"/>
      <c r="E481" s="350"/>
      <c r="F481" s="350"/>
      <c r="G481" s="350"/>
      <c r="H481" s="350"/>
      <c r="I481" s="350"/>
      <c r="J481" s="350"/>
      <c r="M481" s="350"/>
      <c r="N481" s="350"/>
      <c r="O481" s="350"/>
      <c r="R481" s="350"/>
      <c r="S481" s="350"/>
      <c r="AA481" s="349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</row>
    <row r="482" spans="1:58" ht="12.75">
      <c r="A482" s="351"/>
      <c r="B482" s="350"/>
      <c r="C482" s="350"/>
      <c r="D482" s="350"/>
      <c r="E482" s="350"/>
      <c r="F482" s="350"/>
      <c r="G482" s="350"/>
      <c r="H482" s="350"/>
      <c r="I482" s="350"/>
      <c r="J482" s="350"/>
      <c r="M482" s="350"/>
      <c r="N482" s="350"/>
      <c r="O482" s="350"/>
      <c r="R482" s="350"/>
      <c r="S482" s="350"/>
      <c r="AA482" s="349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</row>
    <row r="483" spans="1:58" ht="12.75">
      <c r="A483" s="351"/>
      <c r="B483" s="350"/>
      <c r="C483" s="350"/>
      <c r="D483" s="350"/>
      <c r="E483" s="350"/>
      <c r="F483" s="350"/>
      <c r="G483" s="350"/>
      <c r="H483" s="350"/>
      <c r="I483" s="350"/>
      <c r="J483" s="350"/>
      <c r="M483" s="350"/>
      <c r="N483" s="350"/>
      <c r="O483" s="350"/>
      <c r="R483" s="350"/>
      <c r="S483" s="350"/>
      <c r="AA483" s="349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</row>
    <row r="484" spans="1:58" ht="12.75">
      <c r="A484" s="351"/>
      <c r="B484" s="350"/>
      <c r="C484" s="350"/>
      <c r="D484" s="350"/>
      <c r="E484" s="350"/>
      <c r="F484" s="350"/>
      <c r="G484" s="350"/>
      <c r="H484" s="350"/>
      <c r="I484" s="350"/>
      <c r="J484" s="350"/>
      <c r="M484" s="350"/>
      <c r="N484" s="350"/>
      <c r="O484" s="350"/>
      <c r="R484" s="350"/>
      <c r="S484" s="350"/>
      <c r="AA484" s="349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</row>
    <row r="485" spans="1:58" ht="12.75">
      <c r="A485" s="351"/>
      <c r="B485" s="350"/>
      <c r="C485" s="350"/>
      <c r="D485" s="350"/>
      <c r="E485" s="350"/>
      <c r="F485" s="350"/>
      <c r="G485" s="350"/>
      <c r="H485" s="350"/>
      <c r="I485" s="350"/>
      <c r="J485" s="350"/>
      <c r="M485" s="350"/>
      <c r="N485" s="350"/>
      <c r="O485" s="350"/>
      <c r="R485" s="350"/>
      <c r="S485" s="350"/>
      <c r="AA485" s="349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</row>
    <row r="486" spans="1:58" ht="12.75">
      <c r="A486" s="351"/>
      <c r="B486" s="350"/>
      <c r="C486" s="350"/>
      <c r="D486" s="350"/>
      <c r="E486" s="350"/>
      <c r="F486" s="350"/>
      <c r="G486" s="350"/>
      <c r="H486" s="350"/>
      <c r="I486" s="350"/>
      <c r="J486" s="350"/>
      <c r="M486" s="350"/>
      <c r="N486" s="350"/>
      <c r="O486" s="350"/>
      <c r="R486" s="350"/>
      <c r="S486" s="350"/>
      <c r="AA486" s="349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</row>
    <row r="487" spans="1:58" ht="12.75">
      <c r="A487" s="351"/>
      <c r="B487" s="350"/>
      <c r="C487" s="350"/>
      <c r="D487" s="350"/>
      <c r="E487" s="350"/>
      <c r="F487" s="350"/>
      <c r="G487" s="350"/>
      <c r="H487" s="350"/>
      <c r="I487" s="350"/>
      <c r="J487" s="350"/>
      <c r="M487" s="350"/>
      <c r="N487" s="350"/>
      <c r="O487" s="350"/>
      <c r="R487" s="350"/>
      <c r="S487" s="350"/>
      <c r="AA487" s="349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</row>
    <row r="488" spans="1:58" ht="12.75">
      <c r="A488" s="351"/>
      <c r="B488" s="350"/>
      <c r="C488" s="350"/>
      <c r="D488" s="350"/>
      <c r="E488" s="350"/>
      <c r="F488" s="350"/>
      <c r="G488" s="350"/>
      <c r="H488" s="350"/>
      <c r="I488" s="350"/>
      <c r="J488" s="350"/>
      <c r="M488" s="350"/>
      <c r="N488" s="350"/>
      <c r="O488" s="350"/>
      <c r="R488" s="350"/>
      <c r="S488" s="350"/>
      <c r="AA488" s="349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</row>
    <row r="489" spans="1:58" ht="12.75">
      <c r="A489" s="351"/>
      <c r="B489" s="350"/>
      <c r="C489" s="350"/>
      <c r="D489" s="350"/>
      <c r="E489" s="350"/>
      <c r="F489" s="350"/>
      <c r="G489" s="350"/>
      <c r="H489" s="350"/>
      <c r="I489" s="350"/>
      <c r="J489" s="350"/>
      <c r="M489" s="350"/>
      <c r="N489" s="350"/>
      <c r="O489" s="350"/>
      <c r="R489" s="350"/>
      <c r="S489" s="350"/>
      <c r="AA489" s="34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</row>
    <row r="490" spans="1:58" ht="12.75">
      <c r="A490" s="351"/>
      <c r="B490" s="350"/>
      <c r="C490" s="350"/>
      <c r="D490" s="350"/>
      <c r="E490" s="350"/>
      <c r="F490" s="350"/>
      <c r="G490" s="350"/>
      <c r="H490" s="350"/>
      <c r="I490" s="350"/>
      <c r="J490" s="350"/>
      <c r="M490" s="350"/>
      <c r="N490" s="350"/>
      <c r="O490" s="350"/>
      <c r="R490" s="350"/>
      <c r="S490" s="350"/>
      <c r="AA490" s="349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</row>
    <row r="491" spans="1:58" ht="12.75">
      <c r="A491" s="351"/>
      <c r="B491" s="350"/>
      <c r="C491" s="350"/>
      <c r="D491" s="350"/>
      <c r="E491" s="350"/>
      <c r="F491" s="350"/>
      <c r="G491" s="350"/>
      <c r="H491" s="350"/>
      <c r="I491" s="350"/>
      <c r="J491" s="350"/>
      <c r="M491" s="350"/>
      <c r="N491" s="350"/>
      <c r="O491" s="350"/>
      <c r="R491" s="350"/>
      <c r="S491" s="350"/>
      <c r="AA491" s="349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</row>
    <row r="492" spans="1:58" ht="12.75">
      <c r="A492" s="351"/>
      <c r="B492" s="350"/>
      <c r="C492" s="350"/>
      <c r="D492" s="350"/>
      <c r="E492" s="350"/>
      <c r="F492" s="350"/>
      <c r="G492" s="350"/>
      <c r="H492" s="350"/>
      <c r="I492" s="350"/>
      <c r="J492" s="350"/>
      <c r="M492" s="350"/>
      <c r="N492" s="350"/>
      <c r="O492" s="350"/>
      <c r="R492" s="350"/>
      <c r="S492" s="350"/>
      <c r="AA492" s="349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</row>
    <row r="493" spans="1:58" ht="12.75">
      <c r="A493" s="351"/>
      <c r="B493" s="350"/>
      <c r="C493" s="350"/>
      <c r="D493" s="350"/>
      <c r="E493" s="350"/>
      <c r="F493" s="350"/>
      <c r="G493" s="350"/>
      <c r="H493" s="350"/>
      <c r="I493" s="350"/>
      <c r="J493" s="350"/>
      <c r="M493" s="350"/>
      <c r="N493" s="350"/>
      <c r="O493" s="350"/>
      <c r="R493" s="350"/>
      <c r="S493" s="350"/>
      <c r="AA493" s="349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</row>
    <row r="494" spans="1:58" ht="12.75">
      <c r="A494" s="351"/>
      <c r="B494" s="350"/>
      <c r="C494" s="350"/>
      <c r="D494" s="350"/>
      <c r="E494" s="350"/>
      <c r="F494" s="350"/>
      <c r="G494" s="350"/>
      <c r="H494" s="350"/>
      <c r="I494" s="350"/>
      <c r="J494" s="350"/>
      <c r="M494" s="350"/>
      <c r="N494" s="350"/>
      <c r="O494" s="350"/>
      <c r="R494" s="350"/>
      <c r="S494" s="350"/>
      <c r="AA494" s="349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</row>
    <row r="495" spans="1:58" ht="12.75">
      <c r="A495" s="351"/>
      <c r="B495" s="350"/>
      <c r="C495" s="350"/>
      <c r="D495" s="350"/>
      <c r="E495" s="350"/>
      <c r="F495" s="350"/>
      <c r="G495" s="350"/>
      <c r="H495" s="350"/>
      <c r="I495" s="350"/>
      <c r="J495" s="350"/>
      <c r="M495" s="350"/>
      <c r="N495" s="350"/>
      <c r="O495" s="350"/>
      <c r="R495" s="350"/>
      <c r="S495" s="350"/>
      <c r="AA495" s="349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</row>
    <row r="496" spans="1:58" ht="12.75">
      <c r="A496" s="351"/>
      <c r="B496" s="350"/>
      <c r="C496" s="350"/>
      <c r="D496" s="350"/>
      <c r="E496" s="350"/>
      <c r="F496" s="350"/>
      <c r="G496" s="350"/>
      <c r="H496" s="350"/>
      <c r="I496" s="350"/>
      <c r="J496" s="350"/>
      <c r="M496" s="350"/>
      <c r="N496" s="350"/>
      <c r="O496" s="350"/>
      <c r="R496" s="350"/>
      <c r="S496" s="350"/>
      <c r="AA496" s="349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</row>
    <row r="497" spans="1:58" ht="12.75">
      <c r="A497" s="351"/>
      <c r="B497" s="350"/>
      <c r="C497" s="350"/>
      <c r="D497" s="350"/>
      <c r="E497" s="350"/>
      <c r="F497" s="350"/>
      <c r="G497" s="350"/>
      <c r="H497" s="350"/>
      <c r="I497" s="350"/>
      <c r="J497" s="350"/>
      <c r="M497" s="350"/>
      <c r="N497" s="350"/>
      <c r="O497" s="350"/>
      <c r="R497" s="350"/>
      <c r="S497" s="350"/>
      <c r="AA497" s="349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</row>
    <row r="498" spans="1:58" ht="12.75">
      <c r="A498" s="351"/>
      <c r="B498" s="350"/>
      <c r="C498" s="350"/>
      <c r="D498" s="350"/>
      <c r="E498" s="350"/>
      <c r="F498" s="350"/>
      <c r="G498" s="350"/>
      <c r="H498" s="350"/>
      <c r="I498" s="350"/>
      <c r="J498" s="350"/>
      <c r="M498" s="350"/>
      <c r="N498" s="350"/>
      <c r="O498" s="350"/>
      <c r="R498" s="350"/>
      <c r="S498" s="350"/>
      <c r="AA498" s="349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</row>
    <row r="499" spans="1:58" ht="12.75">
      <c r="A499" s="351"/>
      <c r="B499" s="350"/>
      <c r="C499" s="350"/>
      <c r="D499" s="350"/>
      <c r="E499" s="350"/>
      <c r="F499" s="350"/>
      <c r="G499" s="350"/>
      <c r="H499" s="350"/>
      <c r="I499" s="350"/>
      <c r="J499" s="350"/>
      <c r="M499" s="350"/>
      <c r="N499" s="350"/>
      <c r="O499" s="350"/>
      <c r="R499" s="350"/>
      <c r="S499" s="350"/>
      <c r="AA499" s="34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</row>
    <row r="500" spans="1:58" ht="12.75">
      <c r="A500" s="351"/>
      <c r="B500" s="350"/>
      <c r="C500" s="350"/>
      <c r="D500" s="350"/>
      <c r="E500" s="350"/>
      <c r="F500" s="350"/>
      <c r="G500" s="350"/>
      <c r="H500" s="350"/>
      <c r="I500" s="350"/>
      <c r="J500" s="350"/>
      <c r="M500" s="350"/>
      <c r="N500" s="350"/>
      <c r="O500" s="350"/>
      <c r="R500" s="350"/>
      <c r="S500" s="350"/>
      <c r="AA500" s="349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</row>
    <row r="501" spans="1:58" ht="12.75">
      <c r="A501" s="351"/>
      <c r="B501" s="350"/>
      <c r="C501" s="350"/>
      <c r="D501" s="350"/>
      <c r="E501" s="350"/>
      <c r="F501" s="350"/>
      <c r="G501" s="350"/>
      <c r="H501" s="350"/>
      <c r="I501" s="350"/>
      <c r="J501" s="350"/>
      <c r="M501" s="350"/>
      <c r="N501" s="350"/>
      <c r="O501" s="350"/>
      <c r="R501" s="350"/>
      <c r="S501" s="350"/>
      <c r="AA501" s="349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</row>
    <row r="502" spans="1:58" ht="12.75">
      <c r="A502" s="351"/>
      <c r="B502" s="350"/>
      <c r="C502" s="350"/>
      <c r="D502" s="350"/>
      <c r="E502" s="350"/>
      <c r="F502" s="350"/>
      <c r="G502" s="350"/>
      <c r="H502" s="350"/>
      <c r="I502" s="350"/>
      <c r="J502" s="350"/>
      <c r="M502" s="350"/>
      <c r="N502" s="350"/>
      <c r="O502" s="350"/>
      <c r="R502" s="350"/>
      <c r="S502" s="350"/>
      <c r="AA502" s="349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</row>
    <row r="503" spans="1:58" ht="12.75">
      <c r="A503" s="351"/>
      <c r="B503" s="350"/>
      <c r="C503" s="350"/>
      <c r="D503" s="350"/>
      <c r="E503" s="350"/>
      <c r="F503" s="350"/>
      <c r="G503" s="350"/>
      <c r="H503" s="350"/>
      <c r="I503" s="350"/>
      <c r="J503" s="350"/>
      <c r="M503" s="350"/>
      <c r="N503" s="350"/>
      <c r="O503" s="350"/>
      <c r="R503" s="350"/>
      <c r="S503" s="350"/>
      <c r="AA503" s="349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</row>
    <row r="504" spans="1:58" ht="12.75">
      <c r="A504" s="351"/>
      <c r="B504" s="350"/>
      <c r="C504" s="350"/>
      <c r="D504" s="350"/>
      <c r="E504" s="350"/>
      <c r="F504" s="350"/>
      <c r="G504" s="350"/>
      <c r="H504" s="350"/>
      <c r="I504" s="350"/>
      <c r="J504" s="350"/>
      <c r="M504" s="350"/>
      <c r="N504" s="350"/>
      <c r="O504" s="350"/>
      <c r="R504" s="350"/>
      <c r="S504" s="350"/>
      <c r="AA504" s="349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</row>
    <row r="505" spans="1:58" ht="12.75">
      <c r="A505" s="351"/>
      <c r="B505" s="350"/>
      <c r="C505" s="350"/>
      <c r="D505" s="350"/>
      <c r="E505" s="350"/>
      <c r="F505" s="350"/>
      <c r="G505" s="350"/>
      <c r="H505" s="350"/>
      <c r="I505" s="350"/>
      <c r="J505" s="350"/>
      <c r="M505" s="350"/>
      <c r="N505" s="350"/>
      <c r="O505" s="350"/>
      <c r="R505" s="350"/>
      <c r="S505" s="350"/>
      <c r="AA505" s="349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</row>
    <row r="506" spans="1:58" ht="12.75">
      <c r="A506" s="351"/>
      <c r="B506" s="350"/>
      <c r="C506" s="350"/>
      <c r="D506" s="350"/>
      <c r="E506" s="350"/>
      <c r="F506" s="350"/>
      <c r="G506" s="350"/>
      <c r="H506" s="350"/>
      <c r="I506" s="350"/>
      <c r="J506" s="350"/>
      <c r="M506" s="350"/>
      <c r="N506" s="350"/>
      <c r="O506" s="350"/>
      <c r="R506" s="350"/>
      <c r="S506" s="350"/>
      <c r="AA506" s="349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</row>
    <row r="507" spans="1:58" ht="12.75">
      <c r="A507" s="351"/>
      <c r="B507" s="350"/>
      <c r="C507" s="350"/>
      <c r="D507" s="350"/>
      <c r="E507" s="350"/>
      <c r="F507" s="350"/>
      <c r="G507" s="350"/>
      <c r="H507" s="350"/>
      <c r="I507" s="350"/>
      <c r="J507" s="350"/>
      <c r="M507" s="350"/>
      <c r="N507" s="350"/>
      <c r="O507" s="350"/>
      <c r="R507" s="350"/>
      <c r="S507" s="350"/>
      <c r="AA507" s="349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</row>
    <row r="508" spans="1:58" ht="12.75">
      <c r="A508" s="351"/>
      <c r="B508" s="350"/>
      <c r="C508" s="350"/>
      <c r="D508" s="350"/>
      <c r="E508" s="350"/>
      <c r="F508" s="350"/>
      <c r="G508" s="350"/>
      <c r="H508" s="350"/>
      <c r="I508" s="350"/>
      <c r="J508" s="350"/>
      <c r="M508" s="350"/>
      <c r="N508" s="350"/>
      <c r="O508" s="350"/>
      <c r="R508" s="350"/>
      <c r="S508" s="350"/>
      <c r="AA508" s="349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</row>
    <row r="509" spans="1:58" ht="12.75">
      <c r="A509" s="351"/>
      <c r="B509" s="350"/>
      <c r="C509" s="350"/>
      <c r="D509" s="350"/>
      <c r="E509" s="350"/>
      <c r="F509" s="350"/>
      <c r="G509" s="350"/>
      <c r="H509" s="350"/>
      <c r="I509" s="350"/>
      <c r="J509" s="350"/>
      <c r="M509" s="350"/>
      <c r="N509" s="350"/>
      <c r="O509" s="350"/>
      <c r="R509" s="350"/>
      <c r="S509" s="350"/>
      <c r="AA509" s="34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</row>
    <row r="510" spans="1:58" ht="12.75">
      <c r="A510" s="351"/>
      <c r="B510" s="350"/>
      <c r="C510" s="350"/>
      <c r="D510" s="350"/>
      <c r="E510" s="350"/>
      <c r="F510" s="350"/>
      <c r="G510" s="350"/>
      <c r="H510" s="350"/>
      <c r="I510" s="350"/>
      <c r="J510" s="350"/>
      <c r="M510" s="350"/>
      <c r="N510" s="350"/>
      <c r="O510" s="350"/>
      <c r="R510" s="350"/>
      <c r="S510" s="350"/>
      <c r="AA510" s="349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</row>
    <row r="511" spans="1:58" ht="12.75">
      <c r="A511" s="351"/>
      <c r="B511" s="350"/>
      <c r="C511" s="350"/>
      <c r="D511" s="350"/>
      <c r="E511" s="350"/>
      <c r="F511" s="350"/>
      <c r="G511" s="350"/>
      <c r="H511" s="350"/>
      <c r="I511" s="350"/>
      <c r="J511" s="350"/>
      <c r="M511" s="350"/>
      <c r="N511" s="350"/>
      <c r="O511" s="350"/>
      <c r="R511" s="350"/>
      <c r="S511" s="350"/>
      <c r="AA511" s="349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</row>
    <row r="512" spans="1:58" ht="12.75">
      <c r="A512" s="351"/>
      <c r="B512" s="350"/>
      <c r="C512" s="350"/>
      <c r="D512" s="350"/>
      <c r="E512" s="350"/>
      <c r="F512" s="350"/>
      <c r="G512" s="350"/>
      <c r="H512" s="350"/>
      <c r="I512" s="350"/>
      <c r="J512" s="350"/>
      <c r="M512" s="350"/>
      <c r="N512" s="350"/>
      <c r="O512" s="350"/>
      <c r="R512" s="350"/>
      <c r="S512" s="350"/>
      <c r="AA512" s="349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</row>
    <row r="513" spans="1:58" ht="12.75">
      <c r="A513" s="351"/>
      <c r="B513" s="350"/>
      <c r="C513" s="350"/>
      <c r="D513" s="350"/>
      <c r="E513" s="350"/>
      <c r="F513" s="350"/>
      <c r="G513" s="350"/>
      <c r="H513" s="350"/>
      <c r="I513" s="350"/>
      <c r="J513" s="350"/>
      <c r="M513" s="350"/>
      <c r="N513" s="350"/>
      <c r="O513" s="350"/>
      <c r="R513" s="350"/>
      <c r="S513" s="350"/>
      <c r="AA513" s="349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</row>
    <row r="514" spans="1:58" ht="12.75">
      <c r="A514" s="351"/>
      <c r="B514" s="350"/>
      <c r="C514" s="350"/>
      <c r="D514" s="350"/>
      <c r="E514" s="350"/>
      <c r="F514" s="350"/>
      <c r="G514" s="350"/>
      <c r="H514" s="350"/>
      <c r="I514" s="350"/>
      <c r="J514" s="350"/>
      <c r="M514" s="350"/>
      <c r="N514" s="350"/>
      <c r="O514" s="350"/>
      <c r="R514" s="350"/>
      <c r="S514" s="350"/>
      <c r="AA514" s="349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</row>
    <row r="515" spans="1:58" ht="12.75">
      <c r="A515" s="351"/>
      <c r="B515" s="350"/>
      <c r="C515" s="350"/>
      <c r="D515" s="350"/>
      <c r="E515" s="350"/>
      <c r="F515" s="350"/>
      <c r="G515" s="350"/>
      <c r="H515" s="350"/>
      <c r="I515" s="350"/>
      <c r="J515" s="350"/>
      <c r="M515" s="350"/>
      <c r="N515" s="350"/>
      <c r="O515" s="350"/>
      <c r="R515" s="350"/>
      <c r="S515" s="350"/>
      <c r="AA515" s="349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</row>
    <row r="516" spans="1:58" ht="12.75">
      <c r="A516" s="351"/>
      <c r="B516" s="350"/>
      <c r="C516" s="350"/>
      <c r="D516" s="350"/>
      <c r="E516" s="350"/>
      <c r="F516" s="350"/>
      <c r="G516" s="350"/>
      <c r="H516" s="350"/>
      <c r="I516" s="350"/>
      <c r="J516" s="350"/>
      <c r="M516" s="350"/>
      <c r="N516" s="350"/>
      <c r="O516" s="350"/>
      <c r="R516" s="350"/>
      <c r="S516" s="350"/>
      <c r="AA516" s="349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</row>
    <row r="517" spans="1:58" ht="12.75">
      <c r="A517" s="351"/>
      <c r="B517" s="350"/>
      <c r="C517" s="350"/>
      <c r="D517" s="350"/>
      <c r="E517" s="350"/>
      <c r="F517" s="350"/>
      <c r="G517" s="350"/>
      <c r="H517" s="350"/>
      <c r="I517" s="350"/>
      <c r="J517" s="350"/>
      <c r="M517" s="350"/>
      <c r="N517" s="350"/>
      <c r="O517" s="350"/>
      <c r="R517" s="350"/>
      <c r="S517" s="350"/>
      <c r="AA517" s="349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</row>
    <row r="518" spans="1:58" ht="12.75">
      <c r="A518" s="351"/>
      <c r="B518" s="350"/>
      <c r="C518" s="350"/>
      <c r="D518" s="350"/>
      <c r="E518" s="350"/>
      <c r="F518" s="350"/>
      <c r="G518" s="350"/>
      <c r="H518" s="350"/>
      <c r="I518" s="350"/>
      <c r="J518" s="350"/>
      <c r="M518" s="350"/>
      <c r="N518" s="350"/>
      <c r="O518" s="350"/>
      <c r="R518" s="350"/>
      <c r="S518" s="350"/>
      <c r="AA518" s="349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</row>
    <row r="519" spans="1:58" ht="12.75">
      <c r="A519" s="351"/>
      <c r="B519" s="350"/>
      <c r="C519" s="350"/>
      <c r="D519" s="350"/>
      <c r="E519" s="350"/>
      <c r="F519" s="350"/>
      <c r="G519" s="350"/>
      <c r="H519" s="350"/>
      <c r="I519" s="350"/>
      <c r="J519" s="350"/>
      <c r="M519" s="350"/>
      <c r="N519" s="350"/>
      <c r="O519" s="350"/>
      <c r="R519" s="350"/>
      <c r="S519" s="350"/>
      <c r="AA519" s="34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</row>
    <row r="520" spans="1:58" ht="12.75">
      <c r="A520" s="351"/>
      <c r="B520" s="350"/>
      <c r="C520" s="350"/>
      <c r="D520" s="350"/>
      <c r="E520" s="350"/>
      <c r="F520" s="350"/>
      <c r="G520" s="350"/>
      <c r="H520" s="350"/>
      <c r="I520" s="350"/>
      <c r="J520" s="350"/>
      <c r="M520" s="350"/>
      <c r="N520" s="350"/>
      <c r="O520" s="350"/>
      <c r="R520" s="350"/>
      <c r="S520" s="350"/>
      <c r="AA520" s="349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</row>
    <row r="521" spans="1:58" ht="12.75">
      <c r="A521" s="351"/>
      <c r="B521" s="350"/>
      <c r="C521" s="350"/>
      <c r="D521" s="350"/>
      <c r="E521" s="350"/>
      <c r="F521" s="350"/>
      <c r="G521" s="350"/>
      <c r="H521" s="350"/>
      <c r="I521" s="350"/>
      <c r="J521" s="350"/>
      <c r="M521" s="350"/>
      <c r="N521" s="350"/>
      <c r="O521" s="350"/>
      <c r="R521" s="350"/>
      <c r="S521" s="350"/>
      <c r="AA521" s="349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</row>
    <row r="522" spans="1:58" ht="12.75">
      <c r="A522" s="351"/>
      <c r="B522" s="350"/>
      <c r="C522" s="350"/>
      <c r="D522" s="350"/>
      <c r="E522" s="350"/>
      <c r="F522" s="350"/>
      <c r="G522" s="350"/>
      <c r="H522" s="350"/>
      <c r="I522" s="350"/>
      <c r="J522" s="350"/>
      <c r="M522" s="350"/>
      <c r="N522" s="350"/>
      <c r="O522" s="350"/>
      <c r="R522" s="350"/>
      <c r="S522" s="350"/>
      <c r="AA522" s="349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</row>
    <row r="523" spans="1:58" ht="12.75">
      <c r="A523" s="351"/>
      <c r="B523" s="350"/>
      <c r="C523" s="350"/>
      <c r="D523" s="350"/>
      <c r="E523" s="350"/>
      <c r="F523" s="350"/>
      <c r="G523" s="350"/>
      <c r="H523" s="350"/>
      <c r="I523" s="350"/>
      <c r="J523" s="350"/>
      <c r="M523" s="350"/>
      <c r="N523" s="350"/>
      <c r="O523" s="350"/>
      <c r="R523" s="350"/>
      <c r="S523" s="350"/>
      <c r="AA523" s="349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</row>
    <row r="524" spans="1:58" ht="12.75">
      <c r="A524" s="351"/>
      <c r="B524" s="350"/>
      <c r="C524" s="350"/>
      <c r="D524" s="350"/>
      <c r="E524" s="350"/>
      <c r="F524" s="350"/>
      <c r="G524" s="350"/>
      <c r="H524" s="350"/>
      <c r="I524" s="350"/>
      <c r="J524" s="350"/>
      <c r="M524" s="350"/>
      <c r="N524" s="350"/>
      <c r="O524" s="350"/>
      <c r="R524" s="350"/>
      <c r="S524" s="350"/>
      <c r="AA524" s="349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</row>
    <row r="525" spans="1:58" ht="12.75">
      <c r="A525" s="351"/>
      <c r="B525" s="350"/>
      <c r="C525" s="350"/>
      <c r="D525" s="350"/>
      <c r="E525" s="350"/>
      <c r="F525" s="350"/>
      <c r="G525" s="350"/>
      <c r="H525" s="350"/>
      <c r="I525" s="350"/>
      <c r="J525" s="350"/>
      <c r="M525" s="350"/>
      <c r="N525" s="350"/>
      <c r="O525" s="350"/>
      <c r="R525" s="350"/>
      <c r="S525" s="350"/>
      <c r="AA525" s="349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</row>
    <row r="526" spans="1:58" ht="12.75">
      <c r="A526" s="351"/>
      <c r="B526" s="350"/>
      <c r="C526" s="350"/>
      <c r="D526" s="350"/>
      <c r="E526" s="350"/>
      <c r="F526" s="350"/>
      <c r="G526" s="350"/>
      <c r="H526" s="350"/>
      <c r="I526" s="350"/>
      <c r="J526" s="350"/>
      <c r="M526" s="350"/>
      <c r="N526" s="350"/>
      <c r="O526" s="350"/>
      <c r="R526" s="350"/>
      <c r="S526" s="350"/>
      <c r="AA526" s="349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</row>
    <row r="527" spans="1:58" ht="12.75">
      <c r="A527" s="351"/>
      <c r="B527" s="350"/>
      <c r="C527" s="350"/>
      <c r="D527" s="350"/>
      <c r="E527" s="350"/>
      <c r="F527" s="350"/>
      <c r="G527" s="350"/>
      <c r="H527" s="350"/>
      <c r="I527" s="350"/>
      <c r="J527" s="350"/>
      <c r="M527" s="350"/>
      <c r="N527" s="350"/>
      <c r="O527" s="350"/>
      <c r="R527" s="350"/>
      <c r="S527" s="350"/>
      <c r="AA527" s="349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</row>
    <row r="528" spans="1:58" ht="12.75">
      <c r="A528" s="351"/>
      <c r="B528" s="350"/>
      <c r="C528" s="350"/>
      <c r="D528" s="350"/>
      <c r="E528" s="350"/>
      <c r="F528" s="350"/>
      <c r="G528" s="350"/>
      <c r="H528" s="350"/>
      <c r="I528" s="350"/>
      <c r="J528" s="350"/>
      <c r="M528" s="350"/>
      <c r="N528" s="350"/>
      <c r="O528" s="350"/>
      <c r="R528" s="350"/>
      <c r="S528" s="350"/>
      <c r="AA528" s="349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</row>
    <row r="529" spans="1:58" ht="12.75">
      <c r="A529" s="351"/>
      <c r="B529" s="350"/>
      <c r="C529" s="350"/>
      <c r="D529" s="350"/>
      <c r="E529" s="350"/>
      <c r="F529" s="350"/>
      <c r="G529" s="350"/>
      <c r="H529" s="350"/>
      <c r="I529" s="350"/>
      <c r="J529" s="350"/>
      <c r="M529" s="350"/>
      <c r="N529" s="350"/>
      <c r="O529" s="350"/>
      <c r="R529" s="350"/>
      <c r="S529" s="350"/>
      <c r="AA529" s="34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</row>
    <row r="530" spans="1:58" ht="12.75">
      <c r="A530" s="351"/>
      <c r="B530" s="350"/>
      <c r="C530" s="350"/>
      <c r="D530" s="350"/>
      <c r="E530" s="350"/>
      <c r="F530" s="350"/>
      <c r="G530" s="350"/>
      <c r="H530" s="350"/>
      <c r="I530" s="350"/>
      <c r="J530" s="350"/>
      <c r="M530" s="350"/>
      <c r="N530" s="350"/>
      <c r="O530" s="350"/>
      <c r="R530" s="350"/>
      <c r="S530" s="350"/>
      <c r="AA530" s="349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</row>
    <row r="531" spans="1:58" ht="12.75">
      <c r="A531" s="351"/>
      <c r="B531" s="350"/>
      <c r="C531" s="350"/>
      <c r="D531" s="350"/>
      <c r="E531" s="350"/>
      <c r="F531" s="350"/>
      <c r="G531" s="350"/>
      <c r="H531" s="350"/>
      <c r="I531" s="350"/>
      <c r="J531" s="350"/>
      <c r="M531" s="350"/>
      <c r="N531" s="350"/>
      <c r="O531" s="350"/>
      <c r="R531" s="350"/>
      <c r="S531" s="350"/>
      <c r="AA531" s="349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</row>
    <row r="532" spans="1:58" ht="12.75">
      <c r="A532" s="351"/>
      <c r="B532" s="350"/>
      <c r="C532" s="350"/>
      <c r="D532" s="350"/>
      <c r="E532" s="350"/>
      <c r="F532" s="350"/>
      <c r="G532" s="350"/>
      <c r="H532" s="350"/>
      <c r="I532" s="350"/>
      <c r="J532" s="350"/>
      <c r="M532" s="350"/>
      <c r="N532" s="350"/>
      <c r="O532" s="350"/>
      <c r="R532" s="350"/>
      <c r="S532" s="350"/>
      <c r="AA532" s="349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</row>
    <row r="533" spans="1:58" ht="12.75">
      <c r="A533" s="351"/>
      <c r="B533" s="350"/>
      <c r="C533" s="350"/>
      <c r="D533" s="350"/>
      <c r="E533" s="350"/>
      <c r="F533" s="350"/>
      <c r="G533" s="350"/>
      <c r="H533" s="350"/>
      <c r="I533" s="350"/>
      <c r="J533" s="350"/>
      <c r="M533" s="350"/>
      <c r="N533" s="350"/>
      <c r="O533" s="350"/>
      <c r="R533" s="350"/>
      <c r="S533" s="350"/>
      <c r="AA533" s="349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</row>
    <row r="534" spans="1:58" ht="12.75">
      <c r="A534" s="351"/>
      <c r="B534" s="350"/>
      <c r="C534" s="350"/>
      <c r="D534" s="350"/>
      <c r="E534" s="350"/>
      <c r="F534" s="350"/>
      <c r="G534" s="350"/>
      <c r="H534" s="350"/>
      <c r="I534" s="350"/>
      <c r="J534" s="350"/>
      <c r="M534" s="350"/>
      <c r="N534" s="350"/>
      <c r="O534" s="350"/>
      <c r="R534" s="350"/>
      <c r="S534" s="350"/>
      <c r="AA534" s="349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</row>
    <row r="535" spans="1:58" ht="12.75">
      <c r="A535" s="351"/>
      <c r="B535" s="350"/>
      <c r="C535" s="350"/>
      <c r="D535" s="350"/>
      <c r="E535" s="350"/>
      <c r="F535" s="350"/>
      <c r="G535" s="350"/>
      <c r="H535" s="350"/>
      <c r="I535" s="350"/>
      <c r="J535" s="350"/>
      <c r="M535" s="350"/>
      <c r="N535" s="350"/>
      <c r="O535" s="350"/>
      <c r="R535" s="350"/>
      <c r="S535" s="350"/>
      <c r="AA535" s="349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</row>
    <row r="536" spans="1:58" ht="12.75">
      <c r="A536" s="351"/>
      <c r="B536" s="350"/>
      <c r="C536" s="350"/>
      <c r="D536" s="350"/>
      <c r="E536" s="350"/>
      <c r="F536" s="350"/>
      <c r="G536" s="350"/>
      <c r="H536" s="350"/>
      <c r="I536" s="350"/>
      <c r="J536" s="350"/>
      <c r="M536" s="350"/>
      <c r="N536" s="350"/>
      <c r="O536" s="350"/>
      <c r="R536" s="350"/>
      <c r="S536" s="350"/>
      <c r="AA536" s="349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</row>
    <row r="537" spans="1:58" ht="12.75">
      <c r="A537" s="351"/>
      <c r="B537" s="350"/>
      <c r="C537" s="350"/>
      <c r="D537" s="350"/>
      <c r="E537" s="350"/>
      <c r="F537" s="350"/>
      <c r="G537" s="350"/>
      <c r="H537" s="350"/>
      <c r="I537" s="350"/>
      <c r="J537" s="350"/>
      <c r="M537" s="350"/>
      <c r="N537" s="350"/>
      <c r="O537" s="350"/>
      <c r="R537" s="350"/>
      <c r="S537" s="350"/>
      <c r="AA537" s="349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</row>
    <row r="538" spans="1:58" ht="12.75">
      <c r="A538" s="351"/>
      <c r="B538" s="350"/>
      <c r="C538" s="350"/>
      <c r="D538" s="350"/>
      <c r="E538" s="350"/>
      <c r="F538" s="350"/>
      <c r="G538" s="350"/>
      <c r="H538" s="350"/>
      <c r="I538" s="350"/>
      <c r="J538" s="350"/>
      <c r="M538" s="350"/>
      <c r="N538" s="350"/>
      <c r="O538" s="350"/>
      <c r="R538" s="350"/>
      <c r="S538" s="350"/>
      <c r="AA538" s="349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</row>
    <row r="539" spans="1:58" ht="12.75">
      <c r="A539" s="351"/>
      <c r="B539" s="350"/>
      <c r="C539" s="350"/>
      <c r="D539" s="350"/>
      <c r="E539" s="350"/>
      <c r="F539" s="350"/>
      <c r="G539" s="350"/>
      <c r="H539" s="350"/>
      <c r="I539" s="350"/>
      <c r="J539" s="350"/>
      <c r="M539" s="350"/>
      <c r="N539" s="350"/>
      <c r="O539" s="350"/>
      <c r="R539" s="350"/>
      <c r="S539" s="350"/>
      <c r="AA539" s="34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</row>
    <row r="540" spans="1:58" ht="12.75">
      <c r="A540" s="351"/>
      <c r="B540" s="350"/>
      <c r="C540" s="350"/>
      <c r="D540" s="350"/>
      <c r="E540" s="350"/>
      <c r="F540" s="350"/>
      <c r="G540" s="350"/>
      <c r="H540" s="350"/>
      <c r="I540" s="350"/>
      <c r="J540" s="350"/>
      <c r="M540" s="350"/>
      <c r="N540" s="350"/>
      <c r="O540" s="350"/>
      <c r="R540" s="350"/>
      <c r="S540" s="350"/>
      <c r="AA540" s="349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</row>
    <row r="541" spans="1:58" ht="12.75">
      <c r="A541" s="351"/>
      <c r="B541" s="350"/>
      <c r="C541" s="350"/>
      <c r="D541" s="350"/>
      <c r="E541" s="350"/>
      <c r="F541" s="350"/>
      <c r="G541" s="350"/>
      <c r="H541" s="350"/>
      <c r="I541" s="350"/>
      <c r="J541" s="350"/>
      <c r="M541" s="350"/>
      <c r="N541" s="350"/>
      <c r="O541" s="350"/>
      <c r="R541" s="350"/>
      <c r="S541" s="350"/>
      <c r="AA541" s="349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</row>
    <row r="542" spans="1:58" ht="12.75">
      <c r="A542" s="351"/>
      <c r="B542" s="350"/>
      <c r="C542" s="350"/>
      <c r="D542" s="350"/>
      <c r="E542" s="350"/>
      <c r="F542" s="350"/>
      <c r="G542" s="350"/>
      <c r="H542" s="350"/>
      <c r="I542" s="350"/>
      <c r="J542" s="350"/>
      <c r="M542" s="350"/>
      <c r="N542" s="350"/>
      <c r="O542" s="350"/>
      <c r="R542" s="350"/>
      <c r="S542" s="350"/>
      <c r="AA542" s="349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</row>
    <row r="543" spans="1:58" ht="12.75">
      <c r="A543" s="351"/>
      <c r="B543" s="350"/>
      <c r="C543" s="350"/>
      <c r="D543" s="350"/>
      <c r="E543" s="350"/>
      <c r="F543" s="350"/>
      <c r="G543" s="350"/>
      <c r="H543" s="350"/>
      <c r="I543" s="350"/>
      <c r="J543" s="350"/>
      <c r="M543" s="350"/>
      <c r="N543" s="350"/>
      <c r="O543" s="350"/>
      <c r="R543" s="350"/>
      <c r="S543" s="350"/>
      <c r="AA543" s="349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</row>
    <row r="544" spans="1:58" ht="12.75">
      <c r="A544" s="351"/>
      <c r="B544" s="350"/>
      <c r="C544" s="350"/>
      <c r="D544" s="350"/>
      <c r="E544" s="350"/>
      <c r="F544" s="350"/>
      <c r="G544" s="350"/>
      <c r="H544" s="350"/>
      <c r="I544" s="350"/>
      <c r="J544" s="350"/>
      <c r="M544" s="350"/>
      <c r="N544" s="350"/>
      <c r="O544" s="350"/>
      <c r="R544" s="350"/>
      <c r="S544" s="350"/>
      <c r="AA544" s="349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</row>
    <row r="545" spans="1:58" ht="12.75">
      <c r="A545" s="351"/>
      <c r="B545" s="350"/>
      <c r="C545" s="350"/>
      <c r="D545" s="350"/>
      <c r="E545" s="350"/>
      <c r="F545" s="350"/>
      <c r="G545" s="350"/>
      <c r="H545" s="350"/>
      <c r="I545" s="350"/>
      <c r="J545" s="350"/>
      <c r="M545" s="350"/>
      <c r="N545" s="350"/>
      <c r="O545" s="350"/>
      <c r="R545" s="350"/>
      <c r="S545" s="350"/>
      <c r="AA545" s="349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</row>
    <row r="546" spans="1:58" ht="12.75">
      <c r="A546" s="351"/>
      <c r="B546" s="350"/>
      <c r="C546" s="350"/>
      <c r="D546" s="350"/>
      <c r="E546" s="350"/>
      <c r="F546" s="350"/>
      <c r="G546" s="350"/>
      <c r="H546" s="350"/>
      <c r="I546" s="350"/>
      <c r="J546" s="350"/>
      <c r="M546" s="350"/>
      <c r="N546" s="350"/>
      <c r="O546" s="350"/>
      <c r="R546" s="350"/>
      <c r="S546" s="350"/>
      <c r="AA546" s="349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</row>
    <row r="547" spans="1:58" ht="12.75">
      <c r="A547" s="351"/>
      <c r="B547" s="350"/>
      <c r="C547" s="350"/>
      <c r="D547" s="350"/>
      <c r="E547" s="350"/>
      <c r="F547" s="350"/>
      <c r="G547" s="350"/>
      <c r="H547" s="350"/>
      <c r="I547" s="350"/>
      <c r="J547" s="350"/>
      <c r="M547" s="350"/>
      <c r="N547" s="350"/>
      <c r="O547" s="350"/>
      <c r="R547" s="350"/>
      <c r="S547" s="350"/>
      <c r="AA547" s="349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</row>
    <row r="548" spans="1:58" ht="12.75">
      <c r="A548" s="351"/>
      <c r="B548" s="350"/>
      <c r="C548" s="350"/>
      <c r="D548" s="350"/>
      <c r="E548" s="350"/>
      <c r="F548" s="350"/>
      <c r="G548" s="350"/>
      <c r="H548" s="350"/>
      <c r="I548" s="350"/>
      <c r="J548" s="350"/>
      <c r="M548" s="350"/>
      <c r="N548" s="350"/>
      <c r="O548" s="350"/>
      <c r="R548" s="350"/>
      <c r="S548" s="350"/>
      <c r="AA548" s="349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</row>
    <row r="549" spans="1:58" ht="12.75">
      <c r="A549" s="351"/>
      <c r="B549" s="350"/>
      <c r="C549" s="350"/>
      <c r="D549" s="350"/>
      <c r="E549" s="350"/>
      <c r="F549" s="350"/>
      <c r="G549" s="350"/>
      <c r="H549" s="350"/>
      <c r="I549" s="350"/>
      <c r="J549" s="350"/>
      <c r="M549" s="350"/>
      <c r="N549" s="350"/>
      <c r="O549" s="350"/>
      <c r="R549" s="350"/>
      <c r="S549" s="350"/>
      <c r="AA549" s="3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</row>
    <row r="550" spans="1:58" ht="12.75">
      <c r="A550" s="351"/>
      <c r="B550" s="350"/>
      <c r="C550" s="350"/>
      <c r="D550" s="350"/>
      <c r="E550" s="350"/>
      <c r="F550" s="350"/>
      <c r="G550" s="350"/>
      <c r="H550" s="350"/>
      <c r="I550" s="350"/>
      <c r="J550" s="350"/>
      <c r="M550" s="350"/>
      <c r="N550" s="350"/>
      <c r="O550" s="350"/>
      <c r="R550" s="350"/>
      <c r="S550" s="350"/>
      <c r="AA550" s="349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</row>
    <row r="551" spans="1:58" ht="12.75">
      <c r="A551" s="351"/>
      <c r="B551" s="350"/>
      <c r="C551" s="350"/>
      <c r="D551" s="350"/>
      <c r="E551" s="350"/>
      <c r="F551" s="350"/>
      <c r="G551" s="350"/>
      <c r="H551" s="350"/>
      <c r="I551" s="350"/>
      <c r="J551" s="350"/>
      <c r="M551" s="350"/>
      <c r="N551" s="350"/>
      <c r="O551" s="350"/>
      <c r="R551" s="350"/>
      <c r="S551" s="350"/>
      <c r="AA551" s="349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</row>
    <row r="552" spans="1:58" ht="12.75">
      <c r="A552" s="351"/>
      <c r="B552" s="350"/>
      <c r="C552" s="350"/>
      <c r="D552" s="350"/>
      <c r="E552" s="350"/>
      <c r="F552" s="350"/>
      <c r="G552" s="350"/>
      <c r="H552" s="350"/>
      <c r="I552" s="350"/>
      <c r="J552" s="350"/>
      <c r="M552" s="350"/>
      <c r="N552" s="350"/>
      <c r="O552" s="350"/>
      <c r="R552" s="350"/>
      <c r="S552" s="350"/>
      <c r="AA552" s="349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</row>
    <row r="553" spans="1:58" ht="12.75">
      <c r="A553" s="351"/>
      <c r="B553" s="350"/>
      <c r="C553" s="350"/>
      <c r="D553" s="350"/>
      <c r="E553" s="350"/>
      <c r="F553" s="350"/>
      <c r="G553" s="350"/>
      <c r="H553" s="350"/>
      <c r="I553" s="350"/>
      <c r="J553" s="350"/>
      <c r="M553" s="350"/>
      <c r="N553" s="350"/>
      <c r="O553" s="350"/>
      <c r="R553" s="350"/>
      <c r="S553" s="350"/>
      <c r="AA553" s="349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</row>
    <row r="554" spans="1:58" ht="12.75">
      <c r="A554" s="351"/>
      <c r="B554" s="350"/>
      <c r="C554" s="350"/>
      <c r="D554" s="350"/>
      <c r="E554" s="350"/>
      <c r="F554" s="350"/>
      <c r="G554" s="350"/>
      <c r="H554" s="350"/>
      <c r="I554" s="350"/>
      <c r="J554" s="350"/>
      <c r="M554" s="350"/>
      <c r="N554" s="350"/>
      <c r="O554" s="350"/>
      <c r="R554" s="350"/>
      <c r="S554" s="350"/>
      <c r="AA554" s="349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</row>
    <row r="555" spans="1:58" ht="12.75">
      <c r="A555" s="351"/>
      <c r="B555" s="350"/>
      <c r="C555" s="350"/>
      <c r="D555" s="350"/>
      <c r="E555" s="350"/>
      <c r="F555" s="350"/>
      <c r="G555" s="350"/>
      <c r="H555" s="350"/>
      <c r="I555" s="350"/>
      <c r="J555" s="350"/>
      <c r="M555" s="350"/>
      <c r="N555" s="350"/>
      <c r="O555" s="350"/>
      <c r="R555" s="350"/>
      <c r="S555" s="350"/>
      <c r="AA555" s="349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</row>
    <row r="556" spans="1:58" ht="12.75">
      <c r="A556" s="351"/>
      <c r="B556" s="350"/>
      <c r="C556" s="350"/>
      <c r="D556" s="350"/>
      <c r="E556" s="350"/>
      <c r="F556" s="350"/>
      <c r="G556" s="350"/>
      <c r="H556" s="350"/>
      <c r="I556" s="350"/>
      <c r="J556" s="350"/>
      <c r="M556" s="350"/>
      <c r="N556" s="350"/>
      <c r="O556" s="350"/>
      <c r="R556" s="350"/>
      <c r="S556" s="350"/>
      <c r="AA556" s="349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</row>
    <row r="557" spans="1:58" ht="12.75">
      <c r="A557" s="351"/>
      <c r="B557" s="350"/>
      <c r="C557" s="350"/>
      <c r="D557" s="350"/>
      <c r="E557" s="350"/>
      <c r="F557" s="350"/>
      <c r="G557" s="350"/>
      <c r="H557" s="350"/>
      <c r="I557" s="350"/>
      <c r="J557" s="350"/>
      <c r="M557" s="350"/>
      <c r="N557" s="350"/>
      <c r="O557" s="350"/>
      <c r="R557" s="350"/>
      <c r="S557" s="350"/>
      <c r="AA557" s="349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</row>
    <row r="558" spans="1:58" ht="12.75">
      <c r="A558" s="351"/>
      <c r="B558" s="350"/>
      <c r="C558" s="350"/>
      <c r="D558" s="350"/>
      <c r="E558" s="350"/>
      <c r="F558" s="350"/>
      <c r="G558" s="350"/>
      <c r="H558" s="350"/>
      <c r="I558" s="350"/>
      <c r="J558" s="350"/>
      <c r="M558" s="350"/>
      <c r="N558" s="350"/>
      <c r="O558" s="350"/>
      <c r="R558" s="350"/>
      <c r="S558" s="350"/>
      <c r="AA558" s="349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</row>
    <row r="559" spans="1:58" ht="12.75">
      <c r="A559" s="351"/>
      <c r="B559" s="350"/>
      <c r="C559" s="350"/>
      <c r="D559" s="350"/>
      <c r="E559" s="350"/>
      <c r="F559" s="350"/>
      <c r="G559" s="350"/>
      <c r="H559" s="350"/>
      <c r="I559" s="350"/>
      <c r="J559" s="350"/>
      <c r="M559" s="350"/>
      <c r="N559" s="350"/>
      <c r="O559" s="350"/>
      <c r="R559" s="350"/>
      <c r="S559" s="350"/>
      <c r="AA559" s="34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</row>
    <row r="560" spans="1:58" ht="12.75">
      <c r="A560" s="351"/>
      <c r="B560" s="350"/>
      <c r="C560" s="350"/>
      <c r="D560" s="350"/>
      <c r="E560" s="350"/>
      <c r="F560" s="350"/>
      <c r="G560" s="350"/>
      <c r="H560" s="350"/>
      <c r="I560" s="350"/>
      <c r="J560" s="350"/>
      <c r="M560" s="350"/>
      <c r="N560" s="350"/>
      <c r="O560" s="350"/>
      <c r="R560" s="350"/>
      <c r="S560" s="350"/>
      <c r="AA560" s="349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</row>
    <row r="561" spans="1:58" ht="12.75">
      <c r="A561" s="351"/>
      <c r="B561" s="350"/>
      <c r="C561" s="350"/>
      <c r="D561" s="350"/>
      <c r="E561" s="350"/>
      <c r="F561" s="350"/>
      <c r="G561" s="350"/>
      <c r="H561" s="350"/>
      <c r="I561" s="350"/>
      <c r="J561" s="350"/>
      <c r="M561" s="350"/>
      <c r="N561" s="350"/>
      <c r="O561" s="350"/>
      <c r="R561" s="350"/>
      <c r="S561" s="350"/>
      <c r="AA561" s="349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</row>
    <row r="562" spans="1:58" ht="12.75">
      <c r="A562" s="351"/>
      <c r="B562" s="350"/>
      <c r="C562" s="350"/>
      <c r="D562" s="350"/>
      <c r="E562" s="350"/>
      <c r="F562" s="350"/>
      <c r="G562" s="350"/>
      <c r="H562" s="350"/>
      <c r="I562" s="350"/>
      <c r="J562" s="350"/>
      <c r="M562" s="350"/>
      <c r="N562" s="350"/>
      <c r="O562" s="350"/>
      <c r="R562" s="350"/>
      <c r="S562" s="350"/>
      <c r="AA562" s="349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</row>
    <row r="563" spans="1:58" ht="12.75">
      <c r="A563" s="351"/>
      <c r="B563" s="350"/>
      <c r="C563" s="350"/>
      <c r="D563" s="350"/>
      <c r="E563" s="350"/>
      <c r="F563" s="350"/>
      <c r="G563" s="350"/>
      <c r="H563" s="350"/>
      <c r="I563" s="350"/>
      <c r="J563" s="350"/>
      <c r="M563" s="350"/>
      <c r="N563" s="350"/>
      <c r="O563" s="350"/>
      <c r="R563" s="350"/>
      <c r="S563" s="350"/>
      <c r="AA563" s="349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</row>
    <row r="564" spans="1:58" ht="12.75">
      <c r="A564" s="351"/>
      <c r="B564" s="350"/>
      <c r="C564" s="350"/>
      <c r="D564" s="350"/>
      <c r="E564" s="350"/>
      <c r="F564" s="350"/>
      <c r="G564" s="350"/>
      <c r="H564" s="350"/>
      <c r="I564" s="350"/>
      <c r="J564" s="350"/>
      <c r="M564" s="350"/>
      <c r="N564" s="350"/>
      <c r="O564" s="350"/>
      <c r="R564" s="350"/>
      <c r="S564" s="350"/>
      <c r="AA564" s="349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</row>
    <row r="565" spans="1:58" ht="12.75">
      <c r="A565" s="351"/>
      <c r="B565" s="350"/>
      <c r="C565" s="350"/>
      <c r="D565" s="350"/>
      <c r="E565" s="350"/>
      <c r="F565" s="350"/>
      <c r="G565" s="350"/>
      <c r="H565" s="350"/>
      <c r="I565" s="350"/>
      <c r="J565" s="350"/>
      <c r="M565" s="350"/>
      <c r="N565" s="350"/>
      <c r="O565" s="350"/>
      <c r="R565" s="350"/>
      <c r="S565" s="350"/>
      <c r="AA565" s="349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</row>
    <row r="566" spans="1:58" ht="12.75">
      <c r="A566" s="351"/>
      <c r="B566" s="350"/>
      <c r="C566" s="350"/>
      <c r="D566" s="350"/>
      <c r="E566" s="350"/>
      <c r="F566" s="350"/>
      <c r="G566" s="350"/>
      <c r="H566" s="350"/>
      <c r="I566" s="350"/>
      <c r="J566" s="350"/>
      <c r="M566" s="350"/>
      <c r="N566" s="350"/>
      <c r="O566" s="350"/>
      <c r="R566" s="350"/>
      <c r="S566" s="350"/>
      <c r="AA566" s="349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</row>
    <row r="567" spans="1:58" ht="12.75">
      <c r="A567" s="351"/>
      <c r="B567" s="350"/>
      <c r="C567" s="350"/>
      <c r="D567" s="350"/>
      <c r="E567" s="350"/>
      <c r="F567" s="350"/>
      <c r="G567" s="350"/>
      <c r="H567" s="350"/>
      <c r="I567" s="350"/>
      <c r="J567" s="350"/>
      <c r="M567" s="350"/>
      <c r="N567" s="350"/>
      <c r="O567" s="350"/>
      <c r="R567" s="350"/>
      <c r="S567" s="350"/>
      <c r="AA567" s="349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</row>
    <row r="568" spans="1:58" ht="12.75">
      <c r="A568" s="351"/>
      <c r="B568" s="350"/>
      <c r="C568" s="350"/>
      <c r="D568" s="350"/>
      <c r="E568" s="350"/>
      <c r="F568" s="350"/>
      <c r="G568" s="350"/>
      <c r="H568" s="350"/>
      <c r="I568" s="350"/>
      <c r="J568" s="350"/>
      <c r="M568" s="350"/>
      <c r="N568" s="350"/>
      <c r="O568" s="350"/>
      <c r="R568" s="350"/>
      <c r="S568" s="350"/>
      <c r="AA568" s="349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</row>
    <row r="569" spans="1:58" ht="12.75">
      <c r="A569" s="351"/>
      <c r="B569" s="350"/>
      <c r="C569" s="350"/>
      <c r="D569" s="350"/>
      <c r="E569" s="350"/>
      <c r="F569" s="350"/>
      <c r="G569" s="350"/>
      <c r="H569" s="350"/>
      <c r="I569" s="350"/>
      <c r="J569" s="350"/>
      <c r="M569" s="350"/>
      <c r="N569" s="350"/>
      <c r="O569" s="350"/>
      <c r="R569" s="350"/>
      <c r="S569" s="350"/>
      <c r="AA569" s="34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</row>
    <row r="570" spans="1:58" ht="12.75">
      <c r="A570" s="351"/>
      <c r="B570" s="350"/>
      <c r="C570" s="350"/>
      <c r="D570" s="350"/>
      <c r="E570" s="350"/>
      <c r="F570" s="350"/>
      <c r="G570" s="350"/>
      <c r="H570" s="350"/>
      <c r="I570" s="350"/>
      <c r="J570" s="350"/>
      <c r="M570" s="350"/>
      <c r="N570" s="350"/>
      <c r="O570" s="350"/>
      <c r="R570" s="350"/>
      <c r="S570" s="350"/>
      <c r="AA570" s="349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</row>
    <row r="571" spans="1:58" ht="12.75">
      <c r="A571" s="351"/>
      <c r="B571" s="350"/>
      <c r="C571" s="350"/>
      <c r="D571" s="350"/>
      <c r="E571" s="350"/>
      <c r="F571" s="350"/>
      <c r="G571" s="350"/>
      <c r="H571" s="350"/>
      <c r="I571" s="350"/>
      <c r="J571" s="350"/>
      <c r="M571" s="350"/>
      <c r="N571" s="350"/>
      <c r="O571" s="350"/>
      <c r="R571" s="350"/>
      <c r="S571" s="350"/>
      <c r="AA571" s="349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</row>
    <row r="572" spans="1:58" ht="12.75">
      <c r="A572" s="351"/>
      <c r="B572" s="350"/>
      <c r="C572" s="350"/>
      <c r="D572" s="350"/>
      <c r="E572" s="350"/>
      <c r="F572" s="350"/>
      <c r="G572" s="350"/>
      <c r="H572" s="350"/>
      <c r="I572" s="350"/>
      <c r="J572" s="350"/>
      <c r="M572" s="350"/>
      <c r="N572" s="350"/>
      <c r="O572" s="350"/>
      <c r="R572" s="350"/>
      <c r="S572" s="350"/>
      <c r="AA572" s="349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</row>
    <row r="573" spans="1:58" ht="12.75">
      <c r="A573" s="351"/>
      <c r="B573" s="350"/>
      <c r="C573" s="350"/>
      <c r="D573" s="350"/>
      <c r="E573" s="350"/>
      <c r="F573" s="350"/>
      <c r="G573" s="350"/>
      <c r="H573" s="350"/>
      <c r="I573" s="350"/>
      <c r="J573" s="350"/>
      <c r="M573" s="350"/>
      <c r="N573" s="350"/>
      <c r="O573" s="350"/>
      <c r="R573" s="350"/>
      <c r="S573" s="350"/>
      <c r="AA573" s="349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</row>
    <row r="574" spans="1:58" ht="12.75">
      <c r="A574" s="351"/>
      <c r="B574" s="350"/>
      <c r="C574" s="350"/>
      <c r="D574" s="350"/>
      <c r="E574" s="350"/>
      <c r="F574" s="350"/>
      <c r="G574" s="350"/>
      <c r="H574" s="350"/>
      <c r="I574" s="350"/>
      <c r="J574" s="350"/>
      <c r="M574" s="350"/>
      <c r="N574" s="350"/>
      <c r="O574" s="350"/>
      <c r="R574" s="350"/>
      <c r="S574" s="350"/>
      <c r="AA574" s="349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</row>
    <row r="575" spans="1:58" ht="12.75">
      <c r="A575" s="351"/>
      <c r="B575" s="350"/>
      <c r="C575" s="350"/>
      <c r="D575" s="350"/>
      <c r="E575" s="350"/>
      <c r="F575" s="350"/>
      <c r="G575" s="350"/>
      <c r="H575" s="350"/>
      <c r="I575" s="350"/>
      <c r="J575" s="350"/>
      <c r="M575" s="350"/>
      <c r="N575" s="350"/>
      <c r="O575" s="350"/>
      <c r="R575" s="350"/>
      <c r="S575" s="350"/>
      <c r="AA575" s="349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</row>
    <row r="576" spans="1:58" ht="12.75">
      <c r="A576" s="351"/>
      <c r="B576" s="350"/>
      <c r="C576" s="350"/>
      <c r="D576" s="350"/>
      <c r="E576" s="350"/>
      <c r="F576" s="350"/>
      <c r="G576" s="350"/>
      <c r="H576" s="350"/>
      <c r="I576" s="350"/>
      <c r="J576" s="350"/>
      <c r="M576" s="350"/>
      <c r="N576" s="350"/>
      <c r="O576" s="350"/>
      <c r="R576" s="350"/>
      <c r="S576" s="350"/>
      <c r="AA576" s="349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</row>
    <row r="577" spans="1:58" ht="12.75">
      <c r="A577" s="351"/>
      <c r="B577" s="350"/>
      <c r="C577" s="350"/>
      <c r="D577" s="350"/>
      <c r="E577" s="350"/>
      <c r="F577" s="350"/>
      <c r="G577" s="350"/>
      <c r="H577" s="350"/>
      <c r="I577" s="350"/>
      <c r="J577" s="350"/>
      <c r="M577" s="350"/>
      <c r="N577" s="350"/>
      <c r="O577" s="350"/>
      <c r="R577" s="350"/>
      <c r="S577" s="350"/>
      <c r="AA577" s="349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</row>
    <row r="578" spans="1:58" ht="12.75">
      <c r="A578" s="351"/>
      <c r="B578" s="350"/>
      <c r="C578" s="350"/>
      <c r="D578" s="350"/>
      <c r="E578" s="350"/>
      <c r="F578" s="350"/>
      <c r="G578" s="350"/>
      <c r="H578" s="350"/>
      <c r="I578" s="350"/>
      <c r="J578" s="350"/>
      <c r="M578" s="350"/>
      <c r="N578" s="350"/>
      <c r="O578" s="350"/>
      <c r="R578" s="350"/>
      <c r="S578" s="350"/>
      <c r="AA578" s="349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</row>
    <row r="579" spans="1:58" ht="12.75">
      <c r="A579" s="351"/>
      <c r="B579" s="350"/>
      <c r="C579" s="350"/>
      <c r="D579" s="350"/>
      <c r="E579" s="350"/>
      <c r="F579" s="350"/>
      <c r="G579" s="350"/>
      <c r="H579" s="350"/>
      <c r="I579" s="350"/>
      <c r="J579" s="350"/>
      <c r="M579" s="350"/>
      <c r="N579" s="350"/>
      <c r="O579" s="350"/>
      <c r="R579" s="350"/>
      <c r="S579" s="350"/>
      <c r="AA579" s="34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</row>
    <row r="580" spans="1:58" ht="12.75">
      <c r="A580" s="351"/>
      <c r="B580" s="350"/>
      <c r="C580" s="350"/>
      <c r="D580" s="350"/>
      <c r="E580" s="350"/>
      <c r="F580" s="350"/>
      <c r="G580" s="350"/>
      <c r="H580" s="350"/>
      <c r="I580" s="350"/>
      <c r="J580" s="350"/>
      <c r="M580" s="350"/>
      <c r="N580" s="350"/>
      <c r="O580" s="350"/>
      <c r="R580" s="350"/>
      <c r="S580" s="350"/>
      <c r="AA580" s="349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</row>
    <row r="581" spans="1:58" ht="12.75">
      <c r="A581" s="351"/>
      <c r="B581" s="350"/>
      <c r="C581" s="350"/>
      <c r="D581" s="350"/>
      <c r="E581" s="350"/>
      <c r="F581" s="350"/>
      <c r="G581" s="350"/>
      <c r="H581" s="350"/>
      <c r="I581" s="350"/>
      <c r="J581" s="350"/>
      <c r="M581" s="350"/>
      <c r="N581" s="350"/>
      <c r="O581" s="350"/>
      <c r="R581" s="350"/>
      <c r="S581" s="350"/>
      <c r="AA581" s="349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</row>
    <row r="582" spans="1:58" ht="12.75">
      <c r="A582" s="351"/>
      <c r="B582" s="350"/>
      <c r="C582" s="350"/>
      <c r="D582" s="350"/>
      <c r="E582" s="350"/>
      <c r="F582" s="350"/>
      <c r="G582" s="350"/>
      <c r="H582" s="350"/>
      <c r="I582" s="350"/>
      <c r="J582" s="350"/>
      <c r="M582" s="350"/>
      <c r="N582" s="350"/>
      <c r="O582" s="350"/>
      <c r="R582" s="350"/>
      <c r="S582" s="350"/>
      <c r="AA582" s="349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</row>
    <row r="583" spans="1:58" ht="12.75">
      <c r="A583" s="351"/>
      <c r="B583" s="350"/>
      <c r="C583" s="350"/>
      <c r="D583" s="350"/>
      <c r="E583" s="350"/>
      <c r="F583" s="350"/>
      <c r="G583" s="350"/>
      <c r="H583" s="350"/>
      <c r="I583" s="350"/>
      <c r="J583" s="350"/>
      <c r="M583" s="350"/>
      <c r="N583" s="350"/>
      <c r="O583" s="350"/>
      <c r="R583" s="350"/>
      <c r="S583" s="350"/>
      <c r="AA583" s="349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</row>
    <row r="584" spans="1:58" ht="12.75">
      <c r="A584" s="351"/>
      <c r="B584" s="350"/>
      <c r="C584" s="350"/>
      <c r="D584" s="350"/>
      <c r="E584" s="350"/>
      <c r="F584" s="350"/>
      <c r="G584" s="350"/>
      <c r="H584" s="350"/>
      <c r="I584" s="350"/>
      <c r="J584" s="350"/>
      <c r="M584" s="350"/>
      <c r="N584" s="350"/>
      <c r="O584" s="350"/>
      <c r="R584" s="350"/>
      <c r="S584" s="350"/>
      <c r="AA584" s="349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</row>
    <row r="585" spans="1:58" ht="12.75">
      <c r="A585" s="351"/>
      <c r="B585" s="350"/>
      <c r="C585" s="350"/>
      <c r="D585" s="350"/>
      <c r="E585" s="350"/>
      <c r="F585" s="350"/>
      <c r="G585" s="350"/>
      <c r="H585" s="350"/>
      <c r="I585" s="350"/>
      <c r="J585" s="350"/>
      <c r="M585" s="350"/>
      <c r="N585" s="350"/>
      <c r="O585" s="350"/>
      <c r="R585" s="350"/>
      <c r="S585" s="350"/>
      <c r="AA585" s="349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</row>
    <row r="586" spans="1:58" ht="12.75">
      <c r="A586" s="351"/>
      <c r="B586" s="350"/>
      <c r="C586" s="350"/>
      <c r="D586" s="350"/>
      <c r="E586" s="350"/>
      <c r="F586" s="350"/>
      <c r="G586" s="350"/>
      <c r="H586" s="350"/>
      <c r="I586" s="350"/>
      <c r="J586" s="350"/>
      <c r="M586" s="350"/>
      <c r="N586" s="350"/>
      <c r="O586" s="350"/>
      <c r="R586" s="350"/>
      <c r="S586" s="350"/>
      <c r="AA586" s="349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</row>
    <row r="587" spans="1:58" ht="12.75">
      <c r="A587" s="351"/>
      <c r="B587" s="350"/>
      <c r="C587" s="350"/>
      <c r="D587" s="350"/>
      <c r="E587" s="350"/>
      <c r="F587" s="350"/>
      <c r="G587" s="350"/>
      <c r="H587" s="350"/>
      <c r="I587" s="350"/>
      <c r="J587" s="350"/>
      <c r="M587" s="350"/>
      <c r="N587" s="350"/>
      <c r="O587" s="350"/>
      <c r="R587" s="350"/>
      <c r="S587" s="350"/>
      <c r="AA587" s="349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</row>
    <row r="588" spans="1:58" ht="12.75">
      <c r="A588" s="351"/>
      <c r="B588" s="350"/>
      <c r="C588" s="350"/>
      <c r="D588" s="350"/>
      <c r="E588" s="350"/>
      <c r="F588" s="350"/>
      <c r="G588" s="350"/>
      <c r="H588" s="350"/>
      <c r="I588" s="350"/>
      <c r="J588" s="350"/>
      <c r="M588" s="350"/>
      <c r="N588" s="350"/>
      <c r="O588" s="350"/>
      <c r="R588" s="350"/>
      <c r="S588" s="350"/>
      <c r="AA588" s="349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</row>
    <row r="589" spans="1:58" ht="12.75">
      <c r="A589" s="351"/>
      <c r="B589" s="350"/>
      <c r="C589" s="350"/>
      <c r="D589" s="350"/>
      <c r="E589" s="350"/>
      <c r="F589" s="350"/>
      <c r="G589" s="350"/>
      <c r="H589" s="350"/>
      <c r="I589" s="350"/>
      <c r="J589" s="350"/>
      <c r="M589" s="350"/>
      <c r="N589" s="350"/>
      <c r="O589" s="350"/>
      <c r="R589" s="350"/>
      <c r="S589" s="350"/>
      <c r="AA589" s="34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</row>
    <row r="590" spans="1:58" ht="12.75">
      <c r="A590" s="351"/>
      <c r="B590" s="350"/>
      <c r="C590" s="350"/>
      <c r="D590" s="350"/>
      <c r="E590" s="350"/>
      <c r="F590" s="350"/>
      <c r="G590" s="350"/>
      <c r="H590" s="350"/>
      <c r="I590" s="350"/>
      <c r="J590" s="350"/>
      <c r="M590" s="350"/>
      <c r="N590" s="350"/>
      <c r="O590" s="350"/>
      <c r="R590" s="350"/>
      <c r="S590" s="350"/>
      <c r="AA590" s="349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</row>
    <row r="591" spans="1:58" ht="12.75">
      <c r="A591" s="351"/>
      <c r="B591" s="350"/>
      <c r="C591" s="350"/>
      <c r="D591" s="350"/>
      <c r="E591" s="350"/>
      <c r="F591" s="350"/>
      <c r="G591" s="350"/>
      <c r="H591" s="350"/>
      <c r="I591" s="350"/>
      <c r="J591" s="350"/>
      <c r="M591" s="350"/>
      <c r="N591" s="350"/>
      <c r="O591" s="350"/>
      <c r="R591" s="350"/>
      <c r="S591" s="350"/>
      <c r="AA591" s="349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</row>
    <row r="592" spans="1:58" ht="12.75">
      <c r="A592" s="351"/>
      <c r="B592" s="350"/>
      <c r="C592" s="350"/>
      <c r="D592" s="350"/>
      <c r="E592" s="350"/>
      <c r="F592" s="350"/>
      <c r="G592" s="350"/>
      <c r="H592" s="350"/>
      <c r="I592" s="350"/>
      <c r="J592" s="350"/>
      <c r="M592" s="350"/>
      <c r="N592" s="350"/>
      <c r="O592" s="350"/>
      <c r="R592" s="350"/>
      <c r="S592" s="350"/>
      <c r="AA592" s="349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</row>
    <row r="593" spans="1:58" ht="12.75">
      <c r="A593" s="351"/>
      <c r="B593" s="350"/>
      <c r="C593" s="350"/>
      <c r="D593" s="350"/>
      <c r="E593" s="350"/>
      <c r="F593" s="350"/>
      <c r="G593" s="350"/>
      <c r="H593" s="350"/>
      <c r="I593" s="350"/>
      <c r="J593" s="350"/>
      <c r="M593" s="350"/>
      <c r="N593" s="350"/>
      <c r="O593" s="350"/>
      <c r="R593" s="350"/>
      <c r="S593" s="350"/>
      <c r="AA593" s="349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</row>
    <row r="594" spans="1:58" ht="12.75">
      <c r="A594" s="351"/>
      <c r="B594" s="350"/>
      <c r="C594" s="350"/>
      <c r="D594" s="350"/>
      <c r="E594" s="350"/>
      <c r="F594" s="350"/>
      <c r="G594" s="350"/>
      <c r="H594" s="350"/>
      <c r="I594" s="350"/>
      <c r="J594" s="350"/>
      <c r="M594" s="350"/>
      <c r="N594" s="350"/>
      <c r="O594" s="350"/>
      <c r="R594" s="350"/>
      <c r="S594" s="350"/>
      <c r="AA594" s="349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</row>
    <row r="595" spans="1:58" ht="12.75">
      <c r="A595" s="351"/>
      <c r="B595" s="350"/>
      <c r="C595" s="350"/>
      <c r="D595" s="350"/>
      <c r="E595" s="350"/>
      <c r="F595" s="350"/>
      <c r="G595" s="350"/>
      <c r="H595" s="350"/>
      <c r="I595" s="350"/>
      <c r="J595" s="350"/>
      <c r="M595" s="350"/>
      <c r="N595" s="350"/>
      <c r="O595" s="350"/>
      <c r="R595" s="350"/>
      <c r="S595" s="350"/>
      <c r="AA595" s="349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</row>
    <row r="596" spans="1:58" ht="12.75">
      <c r="A596" s="351"/>
      <c r="B596" s="350"/>
      <c r="C596" s="350"/>
      <c r="D596" s="350"/>
      <c r="E596" s="350"/>
      <c r="F596" s="350"/>
      <c r="G596" s="350"/>
      <c r="H596" s="350"/>
      <c r="I596" s="350"/>
      <c r="J596" s="350"/>
      <c r="M596" s="350"/>
      <c r="N596" s="350"/>
      <c r="O596" s="350"/>
      <c r="R596" s="350"/>
      <c r="S596" s="350"/>
      <c r="AA596" s="349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</row>
    <row r="597" spans="1:58" ht="12.75">
      <c r="A597" s="351"/>
      <c r="B597" s="350"/>
      <c r="C597" s="350"/>
      <c r="D597" s="350"/>
      <c r="E597" s="350"/>
      <c r="F597" s="350"/>
      <c r="G597" s="350"/>
      <c r="H597" s="350"/>
      <c r="I597" s="350"/>
      <c r="J597" s="350"/>
      <c r="M597" s="350"/>
      <c r="N597" s="350"/>
      <c r="O597" s="350"/>
      <c r="R597" s="350"/>
      <c r="S597" s="350"/>
      <c r="AA597" s="349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</row>
    <row r="598" spans="1:58" ht="12.75">
      <c r="A598" s="351"/>
      <c r="B598" s="350"/>
      <c r="C598" s="350"/>
      <c r="D598" s="350"/>
      <c r="E598" s="350"/>
      <c r="F598" s="350"/>
      <c r="G598" s="350"/>
      <c r="H598" s="350"/>
      <c r="I598" s="350"/>
      <c r="J598" s="350"/>
      <c r="M598" s="350"/>
      <c r="N598" s="350"/>
      <c r="O598" s="350"/>
      <c r="R598" s="350"/>
      <c r="S598" s="350"/>
      <c r="AA598" s="349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</row>
    <row r="599" spans="1:58" ht="12.75">
      <c r="A599" s="351"/>
      <c r="B599" s="350"/>
      <c r="C599" s="350"/>
      <c r="D599" s="350"/>
      <c r="E599" s="350"/>
      <c r="F599" s="350"/>
      <c r="G599" s="350"/>
      <c r="H599" s="350"/>
      <c r="I599" s="350"/>
      <c r="J599" s="350"/>
      <c r="M599" s="350"/>
      <c r="N599" s="350"/>
      <c r="O599" s="350"/>
      <c r="R599" s="350"/>
      <c r="S599" s="350"/>
      <c r="AA599" s="34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</row>
    <row r="600" spans="1:58" ht="12.75">
      <c r="A600" s="351"/>
      <c r="B600" s="350"/>
      <c r="C600" s="350"/>
      <c r="D600" s="350"/>
      <c r="E600" s="350"/>
      <c r="F600" s="350"/>
      <c r="G600" s="350"/>
      <c r="H600" s="350"/>
      <c r="I600" s="350"/>
      <c r="J600" s="350"/>
      <c r="M600" s="350"/>
      <c r="N600" s="350"/>
      <c r="O600" s="350"/>
      <c r="R600" s="350"/>
      <c r="S600" s="350"/>
      <c r="AA600" s="349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</row>
    <row r="601" spans="1:58" ht="12.75">
      <c r="A601" s="351"/>
      <c r="B601" s="350"/>
      <c r="C601" s="350"/>
      <c r="D601" s="350"/>
      <c r="E601" s="350"/>
      <c r="F601" s="350"/>
      <c r="G601" s="350"/>
      <c r="H601" s="350"/>
      <c r="I601" s="350"/>
      <c r="J601" s="350"/>
      <c r="M601" s="350"/>
      <c r="N601" s="350"/>
      <c r="O601" s="350"/>
      <c r="R601" s="350"/>
      <c r="S601" s="350"/>
      <c r="AA601" s="349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</row>
    <row r="602" spans="1:58" ht="12.75">
      <c r="A602" s="351"/>
      <c r="B602" s="350"/>
      <c r="C602" s="350"/>
      <c r="D602" s="350"/>
      <c r="E602" s="350"/>
      <c r="F602" s="350"/>
      <c r="G602" s="350"/>
      <c r="H602" s="350"/>
      <c r="I602" s="350"/>
      <c r="J602" s="350"/>
      <c r="M602" s="350"/>
      <c r="N602" s="350"/>
      <c r="O602" s="350"/>
      <c r="R602" s="350"/>
      <c r="S602" s="350"/>
      <c r="AA602" s="349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</row>
    <row r="603" spans="1:58" ht="12.75">
      <c r="A603" s="351"/>
      <c r="B603" s="350"/>
      <c r="C603" s="350"/>
      <c r="D603" s="350"/>
      <c r="E603" s="350"/>
      <c r="F603" s="350"/>
      <c r="G603" s="350"/>
      <c r="H603" s="350"/>
      <c r="I603" s="350"/>
      <c r="J603" s="350"/>
      <c r="M603" s="350"/>
      <c r="N603" s="350"/>
      <c r="O603" s="350"/>
      <c r="R603" s="350"/>
      <c r="S603" s="350"/>
      <c r="AA603" s="349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</row>
    <row r="604" spans="1:58" ht="12.75">
      <c r="A604" s="351"/>
      <c r="B604" s="350"/>
      <c r="C604" s="350"/>
      <c r="D604" s="350"/>
      <c r="E604" s="350"/>
      <c r="F604" s="350"/>
      <c r="G604" s="350"/>
      <c r="H604" s="350"/>
      <c r="I604" s="350"/>
      <c r="J604" s="350"/>
      <c r="M604" s="350"/>
      <c r="N604" s="350"/>
      <c r="O604" s="350"/>
      <c r="R604" s="350"/>
      <c r="S604" s="350"/>
      <c r="AA604" s="349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</row>
    <row r="605" spans="1:58" ht="12.75">
      <c r="A605" s="351"/>
      <c r="B605" s="350"/>
      <c r="C605" s="350"/>
      <c r="D605" s="350"/>
      <c r="E605" s="350"/>
      <c r="F605" s="350"/>
      <c r="G605" s="350"/>
      <c r="H605" s="350"/>
      <c r="I605" s="350"/>
      <c r="J605" s="350"/>
      <c r="M605" s="350"/>
      <c r="N605" s="350"/>
      <c r="O605" s="350"/>
      <c r="R605" s="350"/>
      <c r="S605" s="350"/>
      <c r="AA605" s="349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</row>
    <row r="606" spans="1:58" ht="12.75">
      <c r="A606" s="351"/>
      <c r="B606" s="350"/>
      <c r="C606" s="350"/>
      <c r="D606" s="350"/>
      <c r="E606" s="350"/>
      <c r="F606" s="350"/>
      <c r="G606" s="350"/>
      <c r="H606" s="350"/>
      <c r="I606" s="350"/>
      <c r="J606" s="350"/>
      <c r="M606" s="350"/>
      <c r="N606" s="350"/>
      <c r="O606" s="350"/>
      <c r="R606" s="350"/>
      <c r="S606" s="350"/>
      <c r="AA606" s="349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</row>
    <row r="607" spans="1:58" ht="12.75">
      <c r="A607" s="351"/>
      <c r="B607" s="350"/>
      <c r="C607" s="350"/>
      <c r="D607" s="350"/>
      <c r="E607" s="350"/>
      <c r="F607" s="350"/>
      <c r="G607" s="350"/>
      <c r="H607" s="350"/>
      <c r="I607" s="350"/>
      <c r="J607" s="350"/>
      <c r="M607" s="350"/>
      <c r="N607" s="350"/>
      <c r="O607" s="350"/>
      <c r="R607" s="350"/>
      <c r="S607" s="350"/>
      <c r="AA607" s="349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</row>
    <row r="608" spans="1:58" ht="12.75">
      <c r="A608" s="351"/>
      <c r="B608" s="350"/>
      <c r="C608" s="350"/>
      <c r="D608" s="350"/>
      <c r="E608" s="350"/>
      <c r="F608" s="350"/>
      <c r="G608" s="350"/>
      <c r="H608" s="350"/>
      <c r="I608" s="350"/>
      <c r="J608" s="350"/>
      <c r="M608" s="350"/>
      <c r="N608" s="350"/>
      <c r="O608" s="350"/>
      <c r="R608" s="350"/>
      <c r="S608" s="350"/>
      <c r="AA608" s="349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</row>
    <row r="609" spans="1:58" ht="12.75">
      <c r="A609" s="351"/>
      <c r="B609" s="350"/>
      <c r="C609" s="350"/>
      <c r="D609" s="350"/>
      <c r="E609" s="350"/>
      <c r="F609" s="350"/>
      <c r="G609" s="350"/>
      <c r="H609" s="350"/>
      <c r="I609" s="350"/>
      <c r="J609" s="350"/>
      <c r="M609" s="350"/>
      <c r="N609" s="350"/>
      <c r="O609" s="350"/>
      <c r="R609" s="350"/>
      <c r="S609" s="350"/>
      <c r="AA609" s="34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</row>
    <row r="610" spans="1:58" ht="12.75">
      <c r="A610" s="351"/>
      <c r="B610" s="350"/>
      <c r="C610" s="350"/>
      <c r="D610" s="350"/>
      <c r="E610" s="350"/>
      <c r="F610" s="350"/>
      <c r="G610" s="350"/>
      <c r="H610" s="350"/>
      <c r="I610" s="350"/>
      <c r="J610" s="350"/>
      <c r="M610" s="350"/>
      <c r="N610" s="350"/>
      <c r="O610" s="350"/>
      <c r="R610" s="350"/>
      <c r="S610" s="350"/>
      <c r="AA610" s="349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</row>
    <row r="611" spans="1:58" ht="12.75">
      <c r="A611" s="351"/>
      <c r="B611" s="350"/>
      <c r="C611" s="350"/>
      <c r="D611" s="350"/>
      <c r="E611" s="350"/>
      <c r="F611" s="350"/>
      <c r="G611" s="350"/>
      <c r="H611" s="350"/>
      <c r="I611" s="350"/>
      <c r="J611" s="350"/>
      <c r="M611" s="350"/>
      <c r="N611" s="350"/>
      <c r="O611" s="350"/>
      <c r="R611" s="350"/>
      <c r="S611" s="350"/>
      <c r="AA611" s="349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</row>
    <row r="612" spans="1:58" ht="12.75">
      <c r="A612" s="351"/>
      <c r="B612" s="350"/>
      <c r="C612" s="350"/>
      <c r="D612" s="350"/>
      <c r="E612" s="350"/>
      <c r="F612" s="350"/>
      <c r="G612" s="350"/>
      <c r="H612" s="350"/>
      <c r="I612" s="350"/>
      <c r="J612" s="350"/>
      <c r="M612" s="350"/>
      <c r="N612" s="350"/>
      <c r="O612" s="350"/>
      <c r="R612" s="350"/>
      <c r="S612" s="350"/>
      <c r="AA612" s="349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</row>
    <row r="613" spans="1:58" ht="12.75">
      <c r="A613" s="351"/>
      <c r="B613" s="350"/>
      <c r="C613" s="350"/>
      <c r="D613" s="350"/>
      <c r="E613" s="350"/>
      <c r="F613" s="350"/>
      <c r="G613" s="350"/>
      <c r="H613" s="350"/>
      <c r="I613" s="350"/>
      <c r="J613" s="350"/>
      <c r="M613" s="350"/>
      <c r="N613" s="350"/>
      <c r="O613" s="350"/>
      <c r="R613" s="350"/>
      <c r="S613" s="350"/>
      <c r="AA613" s="349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</row>
    <row r="614" spans="1:58" ht="12.75">
      <c r="A614" s="351"/>
      <c r="B614" s="350"/>
      <c r="C614" s="350"/>
      <c r="D614" s="350"/>
      <c r="E614" s="350"/>
      <c r="F614" s="350"/>
      <c r="G614" s="350"/>
      <c r="H614" s="350"/>
      <c r="I614" s="350"/>
      <c r="J614" s="350"/>
      <c r="M614" s="350"/>
      <c r="N614" s="350"/>
      <c r="O614" s="350"/>
      <c r="R614" s="350"/>
      <c r="S614" s="350"/>
      <c r="AA614" s="349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</row>
    <row r="615" spans="1:58" ht="12.75">
      <c r="A615" s="351"/>
      <c r="B615" s="350"/>
      <c r="C615" s="350"/>
      <c r="D615" s="350"/>
      <c r="E615" s="350"/>
      <c r="F615" s="350"/>
      <c r="G615" s="350"/>
      <c r="H615" s="350"/>
      <c r="I615" s="350"/>
      <c r="J615" s="350"/>
      <c r="M615" s="350"/>
      <c r="N615" s="350"/>
      <c r="O615" s="350"/>
      <c r="R615" s="350"/>
      <c r="S615" s="350"/>
      <c r="AA615" s="349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</row>
    <row r="616" spans="1:58" ht="12.75">
      <c r="A616" s="351"/>
      <c r="B616" s="350"/>
      <c r="C616" s="350"/>
      <c r="D616" s="350"/>
      <c r="E616" s="350"/>
      <c r="F616" s="350"/>
      <c r="G616" s="350"/>
      <c r="H616" s="350"/>
      <c r="I616" s="350"/>
      <c r="J616" s="350"/>
      <c r="M616" s="350"/>
      <c r="N616" s="350"/>
      <c r="O616" s="350"/>
      <c r="R616" s="350"/>
      <c r="S616" s="350"/>
      <c r="AA616" s="349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</row>
    <row r="617" spans="1:58" ht="12.75">
      <c r="A617" s="351"/>
      <c r="B617" s="350"/>
      <c r="C617" s="350"/>
      <c r="D617" s="350"/>
      <c r="E617" s="350"/>
      <c r="F617" s="350"/>
      <c r="G617" s="350"/>
      <c r="H617" s="350"/>
      <c r="I617" s="350"/>
      <c r="J617" s="350"/>
      <c r="M617" s="350"/>
      <c r="N617" s="350"/>
      <c r="O617" s="350"/>
      <c r="R617" s="350"/>
      <c r="S617" s="350"/>
      <c r="AA617" s="349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</row>
    <row r="618" spans="1:58" ht="12.75">
      <c r="A618" s="351"/>
      <c r="B618" s="350"/>
      <c r="C618" s="350"/>
      <c r="D618" s="350"/>
      <c r="E618" s="350"/>
      <c r="F618" s="350"/>
      <c r="G618" s="350"/>
      <c r="H618" s="350"/>
      <c r="I618" s="350"/>
      <c r="J618" s="350"/>
      <c r="M618" s="350"/>
      <c r="N618" s="350"/>
      <c r="O618" s="350"/>
      <c r="R618" s="350"/>
      <c r="S618" s="350"/>
      <c r="AA618" s="349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</row>
    <row r="619" spans="1:58" ht="12.75">
      <c r="A619" s="351"/>
      <c r="B619" s="350"/>
      <c r="C619" s="350"/>
      <c r="D619" s="350"/>
      <c r="E619" s="350"/>
      <c r="F619" s="350"/>
      <c r="G619" s="350"/>
      <c r="H619" s="350"/>
      <c r="I619" s="350"/>
      <c r="J619" s="350"/>
      <c r="M619" s="350"/>
      <c r="N619" s="350"/>
      <c r="O619" s="350"/>
      <c r="R619" s="350"/>
      <c r="S619" s="350"/>
      <c r="AA619" s="34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</row>
    <row r="620" spans="1:58" ht="12.75">
      <c r="A620" s="351"/>
      <c r="B620" s="350"/>
      <c r="C620" s="350"/>
      <c r="D620" s="350"/>
      <c r="E620" s="350"/>
      <c r="F620" s="350"/>
      <c r="G620" s="350"/>
      <c r="H620" s="350"/>
      <c r="I620" s="350"/>
      <c r="J620" s="350"/>
      <c r="M620" s="350"/>
      <c r="N620" s="350"/>
      <c r="O620" s="350"/>
      <c r="R620" s="350"/>
      <c r="S620" s="350"/>
      <c r="AA620" s="349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</row>
    <row r="621" spans="1:58" ht="12.75">
      <c r="A621" s="351"/>
      <c r="B621" s="350"/>
      <c r="C621" s="350"/>
      <c r="D621" s="350"/>
      <c r="E621" s="350"/>
      <c r="F621" s="350"/>
      <c r="G621" s="350"/>
      <c r="H621" s="350"/>
      <c r="I621" s="350"/>
      <c r="J621" s="350"/>
      <c r="M621" s="350"/>
      <c r="N621" s="350"/>
      <c r="O621" s="350"/>
      <c r="R621" s="350"/>
      <c r="S621" s="350"/>
      <c r="AA621" s="349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</row>
    <row r="622" spans="1:58" ht="12.75">
      <c r="A622" s="351"/>
      <c r="B622" s="350"/>
      <c r="C622" s="350"/>
      <c r="D622" s="350"/>
      <c r="E622" s="350"/>
      <c r="F622" s="350"/>
      <c r="G622" s="350"/>
      <c r="H622" s="350"/>
      <c r="I622" s="350"/>
      <c r="J622" s="350"/>
      <c r="M622" s="350"/>
      <c r="N622" s="350"/>
      <c r="O622" s="350"/>
      <c r="R622" s="350"/>
      <c r="S622" s="350"/>
      <c r="AA622" s="349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</row>
    <row r="623" spans="1:58" ht="12.75">
      <c r="A623" s="351"/>
      <c r="B623" s="350"/>
      <c r="C623" s="350"/>
      <c r="D623" s="350"/>
      <c r="E623" s="350"/>
      <c r="F623" s="350"/>
      <c r="G623" s="350"/>
      <c r="H623" s="350"/>
      <c r="I623" s="350"/>
      <c r="J623" s="350"/>
      <c r="M623" s="350"/>
      <c r="N623" s="350"/>
      <c r="O623" s="350"/>
      <c r="R623" s="350"/>
      <c r="S623" s="350"/>
      <c r="AA623" s="349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</row>
    <row r="624" spans="1:58" ht="12.75">
      <c r="A624" s="351"/>
      <c r="B624" s="350"/>
      <c r="C624" s="350"/>
      <c r="D624" s="350"/>
      <c r="E624" s="350"/>
      <c r="F624" s="350"/>
      <c r="G624" s="350"/>
      <c r="H624" s="350"/>
      <c r="I624" s="350"/>
      <c r="J624" s="350"/>
      <c r="M624" s="350"/>
      <c r="N624" s="350"/>
      <c r="O624" s="350"/>
      <c r="R624" s="350"/>
      <c r="S624" s="350"/>
      <c r="AA624" s="349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</row>
    <row r="625" spans="1:58" ht="12.75">
      <c r="A625" s="351"/>
      <c r="B625" s="350"/>
      <c r="C625" s="350"/>
      <c r="D625" s="350"/>
      <c r="E625" s="350"/>
      <c r="F625" s="350"/>
      <c r="G625" s="350"/>
      <c r="H625" s="350"/>
      <c r="I625" s="350"/>
      <c r="J625" s="350"/>
      <c r="M625" s="350"/>
      <c r="N625" s="350"/>
      <c r="O625" s="350"/>
      <c r="R625" s="350"/>
      <c r="S625" s="350"/>
      <c r="AA625" s="349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</row>
    <row r="626" spans="1:58" ht="12.75">
      <c r="A626" s="351"/>
      <c r="B626" s="350"/>
      <c r="C626" s="350"/>
      <c r="D626" s="350"/>
      <c r="E626" s="350"/>
      <c r="F626" s="350"/>
      <c r="G626" s="350"/>
      <c r="H626" s="350"/>
      <c r="I626" s="350"/>
      <c r="J626" s="350"/>
      <c r="M626" s="350"/>
      <c r="N626" s="350"/>
      <c r="O626" s="350"/>
      <c r="R626" s="350"/>
      <c r="S626" s="350"/>
      <c r="AA626" s="349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</row>
    <row r="627" spans="1:58" ht="12.75">
      <c r="A627" s="351"/>
      <c r="B627" s="350"/>
      <c r="C627" s="350"/>
      <c r="D627" s="350"/>
      <c r="E627" s="350"/>
      <c r="F627" s="350"/>
      <c r="G627" s="350"/>
      <c r="H627" s="350"/>
      <c r="I627" s="350"/>
      <c r="J627" s="350"/>
      <c r="M627" s="350"/>
      <c r="N627" s="350"/>
      <c r="O627" s="350"/>
      <c r="R627" s="350"/>
      <c r="S627" s="350"/>
      <c r="AA627" s="349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</row>
    <row r="628" spans="1:58" ht="12.75">
      <c r="A628" s="351"/>
      <c r="B628" s="350"/>
      <c r="C628" s="350"/>
      <c r="D628" s="350"/>
      <c r="E628" s="350"/>
      <c r="F628" s="350"/>
      <c r="G628" s="350"/>
      <c r="H628" s="350"/>
      <c r="I628" s="350"/>
      <c r="J628" s="350"/>
      <c r="M628" s="350"/>
      <c r="N628" s="350"/>
      <c r="O628" s="350"/>
      <c r="R628" s="350"/>
      <c r="S628" s="350"/>
      <c r="AA628" s="349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</row>
    <row r="629" spans="1:58" ht="12.75">
      <c r="A629" s="351"/>
      <c r="B629" s="350"/>
      <c r="C629" s="350"/>
      <c r="D629" s="350"/>
      <c r="E629" s="350"/>
      <c r="F629" s="350"/>
      <c r="G629" s="350"/>
      <c r="H629" s="350"/>
      <c r="I629" s="350"/>
      <c r="J629" s="350"/>
      <c r="M629" s="350"/>
      <c r="N629" s="350"/>
      <c r="O629" s="350"/>
      <c r="R629" s="350"/>
      <c r="S629" s="350"/>
      <c r="AA629" s="34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</row>
    <row r="630" spans="1:58" ht="12.75">
      <c r="A630" s="351"/>
      <c r="B630" s="350"/>
      <c r="C630" s="350"/>
      <c r="D630" s="350"/>
      <c r="E630" s="350"/>
      <c r="F630" s="350"/>
      <c r="G630" s="350"/>
      <c r="H630" s="350"/>
      <c r="I630" s="350"/>
      <c r="J630" s="350"/>
      <c r="M630" s="350"/>
      <c r="N630" s="350"/>
      <c r="O630" s="350"/>
      <c r="R630" s="350"/>
      <c r="S630" s="350"/>
      <c r="AA630" s="349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</row>
    <row r="631" spans="1:58" ht="12.75">
      <c r="A631" s="351"/>
      <c r="B631" s="350"/>
      <c r="C631" s="350"/>
      <c r="D631" s="350"/>
      <c r="E631" s="350"/>
      <c r="F631" s="350"/>
      <c r="G631" s="350"/>
      <c r="H631" s="350"/>
      <c r="I631" s="350"/>
      <c r="J631" s="350"/>
      <c r="M631" s="350"/>
      <c r="N631" s="350"/>
      <c r="O631" s="350"/>
      <c r="R631" s="350"/>
      <c r="S631" s="350"/>
      <c r="AA631" s="349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</row>
    <row r="632" spans="1:58" ht="12.75">
      <c r="A632" s="351"/>
      <c r="B632" s="350"/>
      <c r="C632" s="350"/>
      <c r="D632" s="350"/>
      <c r="E632" s="350"/>
      <c r="F632" s="350"/>
      <c r="G632" s="350"/>
      <c r="H632" s="350"/>
      <c r="I632" s="350"/>
      <c r="J632" s="350"/>
      <c r="M632" s="350"/>
      <c r="N632" s="350"/>
      <c r="O632" s="350"/>
      <c r="R632" s="350"/>
      <c r="S632" s="350"/>
      <c r="AA632" s="349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</row>
    <row r="633" spans="1:58" ht="12.75">
      <c r="A633" s="351"/>
      <c r="B633" s="350"/>
      <c r="C633" s="350"/>
      <c r="D633" s="350"/>
      <c r="E633" s="350"/>
      <c r="F633" s="350"/>
      <c r="G633" s="350"/>
      <c r="H633" s="350"/>
      <c r="I633" s="350"/>
      <c r="J633" s="350"/>
      <c r="M633" s="350"/>
      <c r="N633" s="350"/>
      <c r="O633" s="350"/>
      <c r="R633" s="350"/>
      <c r="S633" s="350"/>
      <c r="AA633" s="349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</row>
    <row r="634" spans="1:58" ht="12.75">
      <c r="A634" s="351"/>
      <c r="B634" s="350"/>
      <c r="C634" s="350"/>
      <c r="D634" s="350"/>
      <c r="E634" s="350"/>
      <c r="F634" s="350"/>
      <c r="G634" s="350"/>
      <c r="H634" s="350"/>
      <c r="I634" s="350"/>
      <c r="J634" s="350"/>
      <c r="M634" s="350"/>
      <c r="N634" s="350"/>
      <c r="O634" s="350"/>
      <c r="R634" s="350"/>
      <c r="S634" s="350"/>
      <c r="AA634" s="349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</row>
    <row r="635" spans="1:58" ht="12.75">
      <c r="A635" s="351"/>
      <c r="B635" s="350"/>
      <c r="C635" s="350"/>
      <c r="D635" s="350"/>
      <c r="E635" s="350"/>
      <c r="F635" s="350"/>
      <c r="G635" s="350"/>
      <c r="H635" s="350"/>
      <c r="I635" s="350"/>
      <c r="J635" s="350"/>
      <c r="M635" s="350"/>
      <c r="N635" s="350"/>
      <c r="O635" s="350"/>
      <c r="R635" s="350"/>
      <c r="S635" s="350"/>
      <c r="AA635" s="349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</row>
    <row r="636" spans="1:58" ht="12.75">
      <c r="A636" s="351"/>
      <c r="B636" s="350"/>
      <c r="C636" s="350"/>
      <c r="D636" s="350"/>
      <c r="E636" s="350"/>
      <c r="F636" s="350"/>
      <c r="G636" s="350"/>
      <c r="H636" s="350"/>
      <c r="I636" s="350"/>
      <c r="J636" s="350"/>
      <c r="M636" s="350"/>
      <c r="N636" s="350"/>
      <c r="O636" s="350"/>
      <c r="R636" s="350"/>
      <c r="S636" s="350"/>
      <c r="AA636" s="349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</row>
    <row r="637" spans="1:58" ht="12.75">
      <c r="A637" s="351"/>
      <c r="B637" s="350"/>
      <c r="C637" s="350"/>
      <c r="D637" s="350"/>
      <c r="E637" s="350"/>
      <c r="F637" s="350"/>
      <c r="G637" s="350"/>
      <c r="H637" s="350"/>
      <c r="I637" s="350"/>
      <c r="J637" s="350"/>
      <c r="M637" s="350"/>
      <c r="N637" s="350"/>
      <c r="O637" s="350"/>
      <c r="R637" s="350"/>
      <c r="S637" s="350"/>
      <c r="AA637" s="349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</row>
    <row r="638" spans="1:58" ht="12.75">
      <c r="A638" s="351"/>
      <c r="B638" s="350"/>
      <c r="C638" s="350"/>
      <c r="D638" s="350"/>
      <c r="E638" s="350"/>
      <c r="F638" s="350"/>
      <c r="G638" s="350"/>
      <c r="H638" s="350"/>
      <c r="I638" s="350"/>
      <c r="J638" s="350"/>
      <c r="M638" s="350"/>
      <c r="N638" s="350"/>
      <c r="O638" s="350"/>
      <c r="R638" s="350"/>
      <c r="S638" s="350"/>
      <c r="AA638" s="349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</row>
    <row r="639" spans="1:58" ht="12.75">
      <c r="A639" s="351"/>
      <c r="B639" s="350"/>
      <c r="C639" s="350"/>
      <c r="D639" s="350"/>
      <c r="E639" s="350"/>
      <c r="F639" s="350"/>
      <c r="G639" s="350"/>
      <c r="H639" s="350"/>
      <c r="I639" s="350"/>
      <c r="J639" s="350"/>
      <c r="M639" s="350"/>
      <c r="N639" s="350"/>
      <c r="O639" s="350"/>
      <c r="R639" s="350"/>
      <c r="S639" s="350"/>
      <c r="AA639" s="34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</row>
    <row r="640" spans="1:58" ht="12.75">
      <c r="A640" s="351"/>
      <c r="B640" s="350"/>
      <c r="C640" s="350"/>
      <c r="D640" s="350"/>
      <c r="E640" s="350"/>
      <c r="F640" s="350"/>
      <c r="G640" s="350"/>
      <c r="H640" s="350"/>
      <c r="I640" s="350"/>
      <c r="J640" s="350"/>
      <c r="M640" s="350"/>
      <c r="N640" s="350"/>
      <c r="O640" s="350"/>
      <c r="R640" s="350"/>
      <c r="S640" s="350"/>
      <c r="AA640" s="349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</row>
    <row r="641" spans="1:58" ht="12.75">
      <c r="A641" s="351"/>
      <c r="B641" s="350"/>
      <c r="C641" s="350"/>
      <c r="D641" s="350"/>
      <c r="E641" s="350"/>
      <c r="F641" s="350"/>
      <c r="G641" s="350"/>
      <c r="H641" s="350"/>
      <c r="I641" s="350"/>
      <c r="J641" s="350"/>
      <c r="M641" s="350"/>
      <c r="N641" s="350"/>
      <c r="O641" s="350"/>
      <c r="R641" s="350"/>
      <c r="S641" s="350"/>
      <c r="AA641" s="349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</row>
    <row r="642" spans="1:58" ht="12.75">
      <c r="A642" s="351"/>
      <c r="B642" s="350"/>
      <c r="C642" s="350"/>
      <c r="D642" s="350"/>
      <c r="E642" s="350"/>
      <c r="F642" s="350"/>
      <c r="G642" s="350"/>
      <c r="H642" s="350"/>
      <c r="I642" s="350"/>
      <c r="J642" s="350"/>
      <c r="M642" s="350"/>
      <c r="N642" s="350"/>
      <c r="O642" s="350"/>
      <c r="R642" s="350"/>
      <c r="S642" s="350"/>
      <c r="AA642" s="349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</row>
    <row r="643" spans="1:58" ht="12.75">
      <c r="A643" s="351"/>
      <c r="B643" s="350"/>
      <c r="C643" s="350"/>
      <c r="D643" s="350"/>
      <c r="E643" s="350"/>
      <c r="F643" s="350"/>
      <c r="G643" s="350"/>
      <c r="H643" s="350"/>
      <c r="I643" s="350"/>
      <c r="J643" s="350"/>
      <c r="M643" s="350"/>
      <c r="N643" s="350"/>
      <c r="O643" s="350"/>
      <c r="R643" s="350"/>
      <c r="S643" s="350"/>
      <c r="AA643" s="349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</row>
    <row r="644" spans="1:58" ht="12.75">
      <c r="A644" s="351"/>
      <c r="B644" s="350"/>
      <c r="C644" s="350"/>
      <c r="D644" s="350"/>
      <c r="E644" s="350"/>
      <c r="F644" s="350"/>
      <c r="G644" s="350"/>
      <c r="H644" s="350"/>
      <c r="I644" s="350"/>
      <c r="J644" s="350"/>
      <c r="M644" s="350"/>
      <c r="N644" s="350"/>
      <c r="O644" s="350"/>
      <c r="R644" s="350"/>
      <c r="S644" s="350"/>
      <c r="AA644" s="349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</row>
    <row r="645" spans="1:58" ht="12.75">
      <c r="A645" s="351"/>
      <c r="B645" s="350"/>
      <c r="C645" s="350"/>
      <c r="D645" s="350"/>
      <c r="E645" s="350"/>
      <c r="F645" s="350"/>
      <c r="G645" s="350"/>
      <c r="H645" s="350"/>
      <c r="I645" s="350"/>
      <c r="J645" s="350"/>
      <c r="M645" s="350"/>
      <c r="N645" s="350"/>
      <c r="O645" s="350"/>
      <c r="R645" s="350"/>
      <c r="S645" s="350"/>
      <c r="AA645" s="349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</row>
    <row r="646" spans="1:58" ht="12.75">
      <c r="A646" s="351"/>
      <c r="B646" s="350"/>
      <c r="C646" s="350"/>
      <c r="D646" s="350"/>
      <c r="E646" s="350"/>
      <c r="F646" s="350"/>
      <c r="G646" s="350"/>
      <c r="H646" s="350"/>
      <c r="I646" s="350"/>
      <c r="J646" s="350"/>
      <c r="M646" s="350"/>
      <c r="N646" s="350"/>
      <c r="O646" s="350"/>
      <c r="R646" s="350"/>
      <c r="S646" s="350"/>
      <c r="AA646" s="349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</row>
    <row r="647" spans="1:58" ht="12.75">
      <c r="A647" s="351"/>
      <c r="B647" s="350"/>
      <c r="C647" s="350"/>
      <c r="D647" s="350"/>
      <c r="E647" s="350"/>
      <c r="F647" s="350"/>
      <c r="G647" s="350"/>
      <c r="H647" s="350"/>
      <c r="I647" s="350"/>
      <c r="J647" s="350"/>
      <c r="M647" s="350"/>
      <c r="N647" s="350"/>
      <c r="O647" s="350"/>
      <c r="R647" s="350"/>
      <c r="S647" s="350"/>
      <c r="AA647" s="349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</row>
    <row r="648" spans="1:58" ht="12.75">
      <c r="A648" s="351"/>
      <c r="B648" s="350"/>
      <c r="C648" s="350"/>
      <c r="D648" s="350"/>
      <c r="E648" s="350"/>
      <c r="F648" s="350"/>
      <c r="G648" s="350"/>
      <c r="H648" s="350"/>
      <c r="I648" s="350"/>
      <c r="J648" s="350"/>
      <c r="M648" s="350"/>
      <c r="N648" s="350"/>
      <c r="O648" s="350"/>
      <c r="R648" s="350"/>
      <c r="S648" s="350"/>
      <c r="AA648" s="349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</row>
    <row r="649" spans="1:58" ht="12.75">
      <c r="A649" s="351"/>
      <c r="B649" s="350"/>
      <c r="C649" s="350"/>
      <c r="D649" s="350"/>
      <c r="E649" s="350"/>
      <c r="F649" s="350"/>
      <c r="G649" s="350"/>
      <c r="H649" s="350"/>
      <c r="I649" s="350"/>
      <c r="J649" s="350"/>
      <c r="M649" s="350"/>
      <c r="N649" s="350"/>
      <c r="O649" s="350"/>
      <c r="R649" s="350"/>
      <c r="S649" s="350"/>
      <c r="AA649" s="3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</row>
    <row r="650" spans="1:58" ht="12.75">
      <c r="A650" s="351"/>
      <c r="B650" s="350"/>
      <c r="C650" s="350"/>
      <c r="D650" s="350"/>
      <c r="E650" s="350"/>
      <c r="F650" s="350"/>
      <c r="G650" s="350"/>
      <c r="H650" s="350"/>
      <c r="I650" s="350"/>
      <c r="J650" s="350"/>
      <c r="M650" s="350"/>
      <c r="N650" s="350"/>
      <c r="O650" s="350"/>
      <c r="R650" s="350"/>
      <c r="S650" s="350"/>
      <c r="AA650" s="349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</row>
    <row r="651" spans="1:58" ht="12.75">
      <c r="A651" s="351"/>
      <c r="B651" s="350"/>
      <c r="C651" s="350"/>
      <c r="D651" s="350"/>
      <c r="E651" s="350"/>
      <c r="F651" s="350"/>
      <c r="G651" s="350"/>
      <c r="H651" s="350"/>
      <c r="I651" s="350"/>
      <c r="J651" s="350"/>
      <c r="M651" s="350"/>
      <c r="N651" s="350"/>
      <c r="O651" s="350"/>
      <c r="R651" s="350"/>
      <c r="S651" s="350"/>
      <c r="AA651" s="349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</row>
    <row r="652" spans="1:58" ht="12.75">
      <c r="A652" s="351"/>
      <c r="B652" s="350"/>
      <c r="C652" s="350"/>
      <c r="D652" s="350"/>
      <c r="E652" s="350"/>
      <c r="F652" s="350"/>
      <c r="G652" s="350"/>
      <c r="H652" s="350"/>
      <c r="I652" s="350"/>
      <c r="J652" s="350"/>
      <c r="M652" s="350"/>
      <c r="N652" s="350"/>
      <c r="O652" s="350"/>
      <c r="R652" s="350"/>
      <c r="S652" s="350"/>
      <c r="AA652" s="349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</row>
    <row r="653" spans="1:58" ht="12.75">
      <c r="A653" s="351"/>
      <c r="B653" s="350"/>
      <c r="C653" s="350"/>
      <c r="D653" s="350"/>
      <c r="E653" s="350"/>
      <c r="F653" s="350"/>
      <c r="G653" s="350"/>
      <c r="H653" s="350"/>
      <c r="I653" s="350"/>
      <c r="J653" s="350"/>
      <c r="M653" s="350"/>
      <c r="N653" s="350"/>
      <c r="O653" s="350"/>
      <c r="R653" s="350"/>
      <c r="S653" s="350"/>
      <c r="AA653" s="349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</row>
    <row r="654" spans="1:58" ht="12.75">
      <c r="A654" s="351"/>
      <c r="B654" s="350"/>
      <c r="C654" s="350"/>
      <c r="D654" s="350"/>
      <c r="E654" s="350"/>
      <c r="F654" s="350"/>
      <c r="G654" s="350"/>
      <c r="H654" s="350"/>
      <c r="I654" s="350"/>
      <c r="J654" s="350"/>
      <c r="M654" s="350"/>
      <c r="N654" s="350"/>
      <c r="O654" s="350"/>
      <c r="R654" s="350"/>
      <c r="S654" s="350"/>
      <c r="AA654" s="349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</row>
    <row r="655" spans="1:58" ht="12.75">
      <c r="A655" s="351"/>
      <c r="B655" s="350"/>
      <c r="C655" s="350"/>
      <c r="D655" s="350"/>
      <c r="E655" s="350"/>
      <c r="F655" s="350"/>
      <c r="G655" s="350"/>
      <c r="H655" s="350"/>
      <c r="I655" s="350"/>
      <c r="J655" s="350"/>
      <c r="M655" s="350"/>
      <c r="N655" s="350"/>
      <c r="O655" s="350"/>
      <c r="R655" s="350"/>
      <c r="S655" s="350"/>
      <c r="AA655" s="349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</row>
    <row r="656" spans="1:58" ht="12.75">
      <c r="A656" s="351"/>
      <c r="B656" s="350"/>
      <c r="C656" s="350"/>
      <c r="D656" s="350"/>
      <c r="E656" s="350"/>
      <c r="F656" s="350"/>
      <c r="G656" s="350"/>
      <c r="H656" s="350"/>
      <c r="I656" s="350"/>
      <c r="J656" s="350"/>
      <c r="M656" s="350"/>
      <c r="N656" s="350"/>
      <c r="O656" s="350"/>
      <c r="R656" s="350"/>
      <c r="S656" s="350"/>
      <c r="AA656" s="349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</row>
    <row r="657" spans="1:58" ht="12.75">
      <c r="A657" s="351"/>
      <c r="B657" s="350"/>
      <c r="C657" s="350"/>
      <c r="D657" s="350"/>
      <c r="E657" s="350"/>
      <c r="F657" s="350"/>
      <c r="G657" s="350"/>
      <c r="H657" s="350"/>
      <c r="I657" s="350"/>
      <c r="J657" s="350"/>
      <c r="M657" s="350"/>
      <c r="N657" s="350"/>
      <c r="O657" s="350"/>
      <c r="R657" s="350"/>
      <c r="S657" s="350"/>
      <c r="AA657" s="349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</row>
    <row r="658" spans="1:58" ht="12.75">
      <c r="A658" s="351"/>
      <c r="B658" s="350"/>
      <c r="C658" s="350"/>
      <c r="D658" s="350"/>
      <c r="E658" s="350"/>
      <c r="F658" s="350"/>
      <c r="G658" s="350"/>
      <c r="H658" s="350"/>
      <c r="I658" s="350"/>
      <c r="J658" s="350"/>
      <c r="M658" s="350"/>
      <c r="N658" s="350"/>
      <c r="O658" s="350"/>
      <c r="R658" s="350"/>
      <c r="S658" s="350"/>
      <c r="AA658" s="349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</row>
    <row r="659" spans="1:58" ht="12.75">
      <c r="A659" s="351"/>
      <c r="B659" s="350"/>
      <c r="C659" s="350"/>
      <c r="D659" s="350"/>
      <c r="E659" s="350"/>
      <c r="F659" s="350"/>
      <c r="G659" s="350"/>
      <c r="H659" s="350"/>
      <c r="I659" s="350"/>
      <c r="J659" s="350"/>
      <c r="M659" s="350"/>
      <c r="N659" s="350"/>
      <c r="O659" s="350"/>
      <c r="R659" s="350"/>
      <c r="S659" s="350"/>
      <c r="AA659" s="34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</row>
    <row r="660" spans="1:58" ht="12.75">
      <c r="A660" s="351"/>
      <c r="B660" s="350"/>
      <c r="C660" s="350"/>
      <c r="D660" s="350"/>
      <c r="E660" s="350"/>
      <c r="F660" s="350"/>
      <c r="G660" s="350"/>
      <c r="H660" s="350"/>
      <c r="I660" s="350"/>
      <c r="J660" s="350"/>
      <c r="M660" s="350"/>
      <c r="N660" s="350"/>
      <c r="O660" s="350"/>
      <c r="R660" s="350"/>
      <c r="S660" s="350"/>
      <c r="AA660" s="349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</row>
    <row r="661" spans="1:58" ht="12.75">
      <c r="A661" s="351"/>
      <c r="B661" s="350"/>
      <c r="C661" s="350"/>
      <c r="D661" s="350"/>
      <c r="E661" s="350"/>
      <c r="F661" s="350"/>
      <c r="G661" s="350"/>
      <c r="H661" s="350"/>
      <c r="I661" s="350"/>
      <c r="J661" s="350"/>
      <c r="M661" s="350"/>
      <c r="N661" s="350"/>
      <c r="O661" s="350"/>
      <c r="R661" s="350"/>
      <c r="S661" s="350"/>
      <c r="AA661" s="349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</row>
    <row r="662" spans="1:58" ht="12.75">
      <c r="A662" s="351"/>
      <c r="B662" s="350"/>
      <c r="C662" s="350"/>
      <c r="D662" s="350"/>
      <c r="E662" s="350"/>
      <c r="F662" s="350"/>
      <c r="G662" s="350"/>
      <c r="H662" s="350"/>
      <c r="I662" s="350"/>
      <c r="J662" s="350"/>
      <c r="M662" s="350"/>
      <c r="N662" s="350"/>
      <c r="O662" s="350"/>
      <c r="R662" s="350"/>
      <c r="S662" s="350"/>
      <c r="AA662" s="349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</row>
    <row r="663" spans="1:58" ht="12.75">
      <c r="A663" s="351"/>
      <c r="B663" s="350"/>
      <c r="C663" s="350"/>
      <c r="D663" s="350"/>
      <c r="E663" s="350"/>
      <c r="F663" s="350"/>
      <c r="G663" s="350"/>
      <c r="H663" s="350"/>
      <c r="I663" s="350"/>
      <c r="J663" s="350"/>
      <c r="M663" s="350"/>
      <c r="N663" s="350"/>
      <c r="O663" s="350"/>
      <c r="R663" s="350"/>
      <c r="S663" s="350"/>
      <c r="AA663" s="349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</row>
    <row r="664" spans="1:58" ht="12.75">
      <c r="A664" s="351"/>
      <c r="B664" s="350"/>
      <c r="C664" s="350"/>
      <c r="D664" s="350"/>
      <c r="E664" s="350"/>
      <c r="F664" s="350"/>
      <c r="G664" s="350"/>
      <c r="H664" s="350"/>
      <c r="I664" s="350"/>
      <c r="J664" s="350"/>
      <c r="M664" s="350"/>
      <c r="N664" s="350"/>
      <c r="O664" s="350"/>
      <c r="R664" s="350"/>
      <c r="S664" s="350"/>
      <c r="AA664" s="349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</row>
    <row r="665" spans="1:58" ht="12.75">
      <c r="A665" s="351"/>
      <c r="B665" s="350"/>
      <c r="C665" s="350"/>
      <c r="D665" s="350"/>
      <c r="E665" s="350"/>
      <c r="F665" s="350"/>
      <c r="G665" s="350"/>
      <c r="H665" s="350"/>
      <c r="I665" s="350"/>
      <c r="J665" s="350"/>
      <c r="M665" s="350"/>
      <c r="N665" s="350"/>
      <c r="O665" s="350"/>
      <c r="R665" s="350"/>
      <c r="S665" s="350"/>
      <c r="AA665" s="349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</row>
    <row r="666" spans="1:58" ht="12.75">
      <c r="A666" s="351"/>
      <c r="B666" s="350"/>
      <c r="C666" s="350"/>
      <c r="D666" s="350"/>
      <c r="E666" s="350"/>
      <c r="F666" s="350"/>
      <c r="G666" s="350"/>
      <c r="H666" s="350"/>
      <c r="I666" s="350"/>
      <c r="J666" s="350"/>
      <c r="M666" s="350"/>
      <c r="N666" s="350"/>
      <c r="O666" s="350"/>
      <c r="R666" s="350"/>
      <c r="S666" s="350"/>
      <c r="AA666" s="349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</row>
    <row r="667" spans="1:58" ht="12.75">
      <c r="A667" s="351"/>
      <c r="B667" s="350"/>
      <c r="C667" s="350"/>
      <c r="D667" s="350"/>
      <c r="E667" s="350"/>
      <c r="F667" s="350"/>
      <c r="G667" s="350"/>
      <c r="H667" s="350"/>
      <c r="I667" s="350"/>
      <c r="J667" s="350"/>
      <c r="M667" s="350"/>
      <c r="N667" s="350"/>
      <c r="O667" s="350"/>
      <c r="R667" s="350"/>
      <c r="S667" s="350"/>
      <c r="AA667" s="349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</row>
    <row r="668" spans="1:58" ht="12.75">
      <c r="A668" s="351"/>
      <c r="B668" s="350"/>
      <c r="C668" s="350"/>
      <c r="D668" s="350"/>
      <c r="E668" s="350"/>
      <c r="F668" s="350"/>
      <c r="G668" s="350"/>
      <c r="H668" s="350"/>
      <c r="I668" s="350"/>
      <c r="J668" s="350"/>
      <c r="M668" s="350"/>
      <c r="N668" s="350"/>
      <c r="O668" s="350"/>
      <c r="R668" s="350"/>
      <c r="S668" s="350"/>
      <c r="AA668" s="349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</row>
    <row r="669" spans="1:58" ht="12.75">
      <c r="A669" s="351"/>
      <c r="B669" s="350"/>
      <c r="C669" s="350"/>
      <c r="D669" s="350"/>
      <c r="E669" s="350"/>
      <c r="F669" s="350"/>
      <c r="G669" s="350"/>
      <c r="H669" s="350"/>
      <c r="I669" s="350"/>
      <c r="J669" s="350"/>
      <c r="M669" s="350"/>
      <c r="N669" s="350"/>
      <c r="O669" s="350"/>
      <c r="R669" s="350"/>
      <c r="S669" s="350"/>
      <c r="AA669" s="34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</row>
    <row r="670" spans="1:58" ht="12.75">
      <c r="A670" s="351"/>
      <c r="B670" s="350"/>
      <c r="C670" s="350"/>
      <c r="D670" s="350"/>
      <c r="E670" s="350"/>
      <c r="F670" s="350"/>
      <c r="G670" s="350"/>
      <c r="H670" s="350"/>
      <c r="I670" s="350"/>
      <c r="J670" s="350"/>
      <c r="M670" s="350"/>
      <c r="N670" s="350"/>
      <c r="O670" s="350"/>
      <c r="R670" s="350"/>
      <c r="S670" s="350"/>
      <c r="AA670" s="349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</row>
    <row r="671" spans="1:58" ht="12.75">
      <c r="A671" s="351"/>
      <c r="B671" s="350"/>
      <c r="C671" s="350"/>
      <c r="D671" s="350"/>
      <c r="E671" s="350"/>
      <c r="F671" s="350"/>
      <c r="G671" s="350"/>
      <c r="H671" s="350"/>
      <c r="I671" s="350"/>
      <c r="J671" s="350"/>
      <c r="M671" s="350"/>
      <c r="N671" s="350"/>
      <c r="O671" s="350"/>
      <c r="R671" s="350"/>
      <c r="S671" s="350"/>
      <c r="AA671" s="349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</row>
    <row r="672" spans="1:58" ht="12.75">
      <c r="A672" s="351"/>
      <c r="B672" s="350"/>
      <c r="C672" s="350"/>
      <c r="D672" s="350"/>
      <c r="E672" s="350"/>
      <c r="F672" s="350"/>
      <c r="G672" s="350"/>
      <c r="H672" s="350"/>
      <c r="I672" s="350"/>
      <c r="J672" s="350"/>
      <c r="M672" s="350"/>
      <c r="N672" s="350"/>
      <c r="O672" s="350"/>
      <c r="R672" s="350"/>
      <c r="S672" s="350"/>
      <c r="AA672" s="349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</row>
    <row r="673" spans="1:58" ht="12.75">
      <c r="A673" s="351"/>
      <c r="B673" s="350"/>
      <c r="C673" s="350"/>
      <c r="D673" s="350"/>
      <c r="E673" s="350"/>
      <c r="F673" s="350"/>
      <c r="G673" s="350"/>
      <c r="H673" s="350"/>
      <c r="I673" s="350"/>
      <c r="J673" s="350"/>
      <c r="M673" s="350"/>
      <c r="N673" s="350"/>
      <c r="O673" s="350"/>
      <c r="R673" s="350"/>
      <c r="S673" s="350"/>
      <c r="AA673" s="349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</row>
    <row r="674" spans="1:58" ht="12.75">
      <c r="A674" s="351"/>
      <c r="B674" s="350"/>
      <c r="C674" s="350"/>
      <c r="D674" s="350"/>
      <c r="E674" s="350"/>
      <c r="F674" s="350"/>
      <c r="G674" s="350"/>
      <c r="H674" s="350"/>
      <c r="I674" s="350"/>
      <c r="J674" s="350"/>
      <c r="M674" s="350"/>
      <c r="N674" s="350"/>
      <c r="O674" s="350"/>
      <c r="R674" s="350"/>
      <c r="S674" s="350"/>
      <c r="AA674" s="349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</row>
    <row r="675" spans="1:58" ht="12.75">
      <c r="A675" s="351"/>
      <c r="B675" s="350"/>
      <c r="C675" s="350"/>
      <c r="D675" s="350"/>
      <c r="E675" s="350"/>
      <c r="F675" s="350"/>
      <c r="G675" s="350"/>
      <c r="H675" s="350"/>
      <c r="I675" s="350"/>
      <c r="J675" s="350"/>
      <c r="M675" s="350"/>
      <c r="N675" s="350"/>
      <c r="O675" s="350"/>
      <c r="R675" s="350"/>
      <c r="S675" s="350"/>
      <c r="AA675" s="349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</row>
    <row r="676" spans="1:58" ht="12.75">
      <c r="A676" s="351"/>
      <c r="B676" s="350"/>
      <c r="C676" s="350"/>
      <c r="D676" s="350"/>
      <c r="E676" s="350"/>
      <c r="F676" s="350"/>
      <c r="G676" s="350"/>
      <c r="H676" s="350"/>
      <c r="I676" s="350"/>
      <c r="J676" s="350"/>
      <c r="M676" s="350"/>
      <c r="N676" s="350"/>
      <c r="O676" s="350"/>
      <c r="R676" s="350"/>
      <c r="S676" s="350"/>
      <c r="AA676" s="349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</row>
    <row r="677" spans="1:58" ht="12.75">
      <c r="A677" s="351"/>
      <c r="B677" s="350"/>
      <c r="C677" s="350"/>
      <c r="D677" s="350"/>
      <c r="E677" s="350"/>
      <c r="F677" s="350"/>
      <c r="G677" s="350"/>
      <c r="H677" s="350"/>
      <c r="I677" s="350"/>
      <c r="J677" s="350"/>
      <c r="M677" s="350"/>
      <c r="N677" s="350"/>
      <c r="O677" s="350"/>
      <c r="R677" s="350"/>
      <c r="S677" s="350"/>
      <c r="AA677" s="349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</row>
    <row r="678" spans="1:58" ht="12.75">
      <c r="A678" s="351"/>
      <c r="B678" s="350"/>
      <c r="C678" s="350"/>
      <c r="D678" s="350"/>
      <c r="E678" s="350"/>
      <c r="F678" s="350"/>
      <c r="G678" s="350"/>
      <c r="H678" s="350"/>
      <c r="I678" s="350"/>
      <c r="J678" s="350"/>
      <c r="M678" s="350"/>
      <c r="N678" s="350"/>
      <c r="O678" s="350"/>
      <c r="R678" s="350"/>
      <c r="S678" s="350"/>
      <c r="AA678" s="349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</row>
    <row r="679" spans="1:58" ht="12.75">
      <c r="A679" s="351"/>
      <c r="B679" s="350"/>
      <c r="C679" s="350"/>
      <c r="D679" s="350"/>
      <c r="E679" s="350"/>
      <c r="F679" s="350"/>
      <c r="G679" s="350"/>
      <c r="H679" s="350"/>
      <c r="I679" s="350"/>
      <c r="J679" s="350"/>
      <c r="M679" s="350"/>
      <c r="N679" s="350"/>
      <c r="O679" s="350"/>
      <c r="R679" s="350"/>
      <c r="S679" s="350"/>
      <c r="AA679" s="34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</row>
    <row r="680" spans="1:58" ht="12.75">
      <c r="A680" s="351"/>
      <c r="B680" s="350"/>
      <c r="C680" s="350"/>
      <c r="D680" s="350"/>
      <c r="E680" s="350"/>
      <c r="F680" s="350"/>
      <c r="G680" s="350"/>
      <c r="H680" s="350"/>
      <c r="I680" s="350"/>
      <c r="J680" s="350"/>
      <c r="M680" s="350"/>
      <c r="N680" s="350"/>
      <c r="O680" s="350"/>
      <c r="R680" s="350"/>
      <c r="S680" s="350"/>
      <c r="AA680" s="349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</row>
    <row r="681" spans="1:58" ht="12.75">
      <c r="A681" s="351"/>
      <c r="B681" s="350"/>
      <c r="C681" s="350"/>
      <c r="D681" s="350"/>
      <c r="E681" s="350"/>
      <c r="F681" s="350"/>
      <c r="G681" s="350"/>
      <c r="H681" s="350"/>
      <c r="I681" s="350"/>
      <c r="J681" s="350"/>
      <c r="M681" s="350"/>
      <c r="N681" s="350"/>
      <c r="O681" s="350"/>
      <c r="R681" s="350"/>
      <c r="S681" s="350"/>
      <c r="AA681" s="349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</row>
    <row r="682" spans="1:58" ht="12.75">
      <c r="A682" s="351"/>
      <c r="B682" s="350"/>
      <c r="C682" s="350"/>
      <c r="D682" s="350"/>
      <c r="E682" s="350"/>
      <c r="F682" s="350"/>
      <c r="G682" s="350"/>
      <c r="H682" s="350"/>
      <c r="I682" s="350"/>
      <c r="J682" s="350"/>
      <c r="M682" s="350"/>
      <c r="N682" s="350"/>
      <c r="O682" s="350"/>
      <c r="R682" s="350"/>
      <c r="S682" s="350"/>
      <c r="AA682" s="349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</row>
    <row r="683" spans="1:58" ht="12.75">
      <c r="A683" s="351"/>
      <c r="B683" s="350"/>
      <c r="C683" s="350"/>
      <c r="D683" s="350"/>
      <c r="E683" s="350"/>
      <c r="F683" s="350"/>
      <c r="G683" s="350"/>
      <c r="H683" s="350"/>
      <c r="I683" s="350"/>
      <c r="J683" s="350"/>
      <c r="M683" s="350"/>
      <c r="N683" s="350"/>
      <c r="O683" s="350"/>
      <c r="R683" s="350"/>
      <c r="S683" s="350"/>
      <c r="AA683" s="349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</row>
    <row r="684" spans="1:58" ht="12.75">
      <c r="A684" s="351"/>
      <c r="B684" s="350"/>
      <c r="C684" s="350"/>
      <c r="D684" s="350"/>
      <c r="E684" s="350"/>
      <c r="F684" s="350"/>
      <c r="G684" s="350"/>
      <c r="H684" s="350"/>
      <c r="I684" s="350"/>
      <c r="J684" s="350"/>
      <c r="M684" s="350"/>
      <c r="N684" s="350"/>
      <c r="O684" s="350"/>
      <c r="R684" s="350"/>
      <c r="S684" s="350"/>
      <c r="AA684" s="349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</row>
    <row r="685" spans="1:58" ht="12.75">
      <c r="A685" s="351"/>
      <c r="B685" s="350"/>
      <c r="C685" s="350"/>
      <c r="D685" s="350"/>
      <c r="E685" s="350"/>
      <c r="F685" s="350"/>
      <c r="G685" s="350"/>
      <c r="H685" s="350"/>
      <c r="I685" s="350"/>
      <c r="J685" s="350"/>
      <c r="M685" s="350"/>
      <c r="N685" s="350"/>
      <c r="O685" s="350"/>
      <c r="R685" s="350"/>
      <c r="S685" s="350"/>
      <c r="AA685" s="349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</row>
    <row r="686" spans="1:58" ht="12.75">
      <c r="A686" s="351"/>
      <c r="B686" s="350"/>
      <c r="C686" s="350"/>
      <c r="D686" s="350"/>
      <c r="E686" s="350"/>
      <c r="F686" s="350"/>
      <c r="G686" s="350"/>
      <c r="H686" s="350"/>
      <c r="I686" s="350"/>
      <c r="J686" s="350"/>
      <c r="M686" s="350"/>
      <c r="N686" s="350"/>
      <c r="O686" s="350"/>
      <c r="R686" s="350"/>
      <c r="S686" s="350"/>
      <c r="AA686" s="349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</row>
    <row r="687" spans="1:58" ht="12.75">
      <c r="A687" s="351"/>
      <c r="B687" s="350"/>
      <c r="C687" s="350"/>
      <c r="D687" s="350"/>
      <c r="E687" s="350"/>
      <c r="F687" s="350"/>
      <c r="G687" s="350"/>
      <c r="H687" s="350"/>
      <c r="I687" s="350"/>
      <c r="J687" s="350"/>
      <c r="M687" s="350"/>
      <c r="N687" s="350"/>
      <c r="O687" s="350"/>
      <c r="R687" s="350"/>
      <c r="S687" s="350"/>
      <c r="AA687" s="349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</row>
    <row r="688" spans="1:58" ht="12.75">
      <c r="A688" s="351"/>
      <c r="B688" s="350"/>
      <c r="C688" s="350"/>
      <c r="D688" s="350"/>
      <c r="E688" s="350"/>
      <c r="F688" s="350"/>
      <c r="G688" s="350"/>
      <c r="H688" s="350"/>
      <c r="I688" s="350"/>
      <c r="J688" s="350"/>
      <c r="M688" s="350"/>
      <c r="N688" s="350"/>
      <c r="O688" s="350"/>
      <c r="R688" s="350"/>
      <c r="S688" s="350"/>
      <c r="AA688" s="349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</row>
    <row r="689" spans="1:58" ht="12.75">
      <c r="A689" s="351"/>
      <c r="B689" s="350"/>
      <c r="C689" s="350"/>
      <c r="D689" s="350"/>
      <c r="E689" s="350"/>
      <c r="F689" s="350"/>
      <c r="G689" s="350"/>
      <c r="H689" s="350"/>
      <c r="I689" s="350"/>
      <c r="J689" s="350"/>
      <c r="M689" s="350"/>
      <c r="N689" s="350"/>
      <c r="O689" s="350"/>
      <c r="R689" s="350"/>
      <c r="S689" s="350"/>
      <c r="AA689" s="34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</row>
    <row r="690" spans="1:58" ht="12.75">
      <c r="A690" s="351"/>
      <c r="B690" s="350"/>
      <c r="C690" s="350"/>
      <c r="D690" s="350"/>
      <c r="E690" s="350"/>
      <c r="F690" s="350"/>
      <c r="G690" s="350"/>
      <c r="H690" s="350"/>
      <c r="I690" s="350"/>
      <c r="J690" s="350"/>
      <c r="M690" s="350"/>
      <c r="N690" s="350"/>
      <c r="O690" s="350"/>
      <c r="R690" s="350"/>
      <c r="S690" s="350"/>
      <c r="AA690" s="349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</row>
    <row r="691" spans="1:58" ht="12.75">
      <c r="A691" s="351"/>
      <c r="B691" s="350"/>
      <c r="C691" s="350"/>
      <c r="D691" s="350"/>
      <c r="E691" s="350"/>
      <c r="F691" s="350"/>
      <c r="G691" s="350"/>
      <c r="H691" s="350"/>
      <c r="I691" s="350"/>
      <c r="J691" s="350"/>
      <c r="M691" s="350"/>
      <c r="N691" s="350"/>
      <c r="O691" s="350"/>
      <c r="R691" s="350"/>
      <c r="S691" s="350"/>
      <c r="AA691" s="349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</row>
    <row r="692" spans="1:58" ht="12.75">
      <c r="A692" s="351"/>
      <c r="B692" s="350"/>
      <c r="C692" s="350"/>
      <c r="D692" s="350"/>
      <c r="E692" s="350"/>
      <c r="F692" s="350"/>
      <c r="G692" s="350"/>
      <c r="H692" s="350"/>
      <c r="I692" s="350"/>
      <c r="J692" s="350"/>
      <c r="M692" s="350"/>
      <c r="N692" s="350"/>
      <c r="O692" s="350"/>
      <c r="R692" s="350"/>
      <c r="S692" s="350"/>
      <c r="AA692" s="349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</row>
    <row r="693" spans="1:58" ht="12.75">
      <c r="A693" s="351"/>
      <c r="B693" s="350"/>
      <c r="C693" s="350"/>
      <c r="D693" s="350"/>
      <c r="E693" s="350"/>
      <c r="F693" s="350"/>
      <c r="G693" s="350"/>
      <c r="H693" s="350"/>
      <c r="I693" s="350"/>
      <c r="J693" s="350"/>
      <c r="M693" s="350"/>
      <c r="N693" s="350"/>
      <c r="O693" s="350"/>
      <c r="R693" s="350"/>
      <c r="S693" s="350"/>
      <c r="AA693" s="349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</row>
    <row r="694" spans="1:58" ht="12.75">
      <c r="A694" s="351"/>
      <c r="B694" s="350"/>
      <c r="C694" s="350"/>
      <c r="D694" s="350"/>
      <c r="E694" s="350"/>
      <c r="F694" s="350"/>
      <c r="G694" s="350"/>
      <c r="H694" s="350"/>
      <c r="I694" s="350"/>
      <c r="J694" s="350"/>
      <c r="M694" s="350"/>
      <c r="N694" s="350"/>
      <c r="O694" s="350"/>
      <c r="R694" s="350"/>
      <c r="S694" s="350"/>
      <c r="AA694" s="349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</row>
    <row r="695" spans="1:58" ht="12.75">
      <c r="A695" s="351"/>
      <c r="B695" s="350"/>
      <c r="C695" s="350"/>
      <c r="D695" s="350"/>
      <c r="E695" s="350"/>
      <c r="F695" s="350"/>
      <c r="G695" s="350"/>
      <c r="H695" s="350"/>
      <c r="I695" s="350"/>
      <c r="J695" s="350"/>
      <c r="M695" s="350"/>
      <c r="N695" s="350"/>
      <c r="O695" s="350"/>
      <c r="R695" s="350"/>
      <c r="S695" s="350"/>
      <c r="AA695" s="349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</row>
    <row r="696" spans="1:58" ht="12.75">
      <c r="A696" s="351"/>
      <c r="B696" s="350"/>
      <c r="C696" s="350"/>
      <c r="D696" s="350"/>
      <c r="E696" s="350"/>
      <c r="F696" s="350"/>
      <c r="G696" s="350"/>
      <c r="H696" s="350"/>
      <c r="I696" s="350"/>
      <c r="J696" s="350"/>
      <c r="M696" s="350"/>
      <c r="N696" s="350"/>
      <c r="O696" s="350"/>
      <c r="R696" s="350"/>
      <c r="S696" s="350"/>
      <c r="AA696" s="349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</row>
    <row r="697" spans="1:58" ht="12.75">
      <c r="A697" s="351"/>
      <c r="B697" s="350"/>
      <c r="C697" s="350"/>
      <c r="D697" s="350"/>
      <c r="E697" s="350"/>
      <c r="F697" s="350"/>
      <c r="G697" s="350"/>
      <c r="H697" s="350"/>
      <c r="I697" s="350"/>
      <c r="J697" s="350"/>
      <c r="M697" s="350"/>
      <c r="N697" s="350"/>
      <c r="O697" s="350"/>
      <c r="R697" s="350"/>
      <c r="S697" s="350"/>
      <c r="AA697" s="349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</row>
    <row r="698" spans="1:58" ht="12.75">
      <c r="A698" s="351"/>
      <c r="B698" s="350"/>
      <c r="C698" s="350"/>
      <c r="D698" s="350"/>
      <c r="E698" s="350"/>
      <c r="F698" s="350"/>
      <c r="G698" s="350"/>
      <c r="H698" s="350"/>
      <c r="I698" s="350"/>
      <c r="J698" s="350"/>
      <c r="M698" s="350"/>
      <c r="N698" s="350"/>
      <c r="O698" s="350"/>
      <c r="R698" s="350"/>
      <c r="S698" s="350"/>
      <c r="AA698" s="349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</row>
    <row r="699" spans="1:58" ht="12.75">
      <c r="A699" s="351"/>
      <c r="B699" s="350"/>
      <c r="C699" s="350"/>
      <c r="D699" s="350"/>
      <c r="E699" s="350"/>
      <c r="F699" s="350"/>
      <c r="G699" s="350"/>
      <c r="H699" s="350"/>
      <c r="I699" s="350"/>
      <c r="J699" s="350"/>
      <c r="M699" s="350"/>
      <c r="N699" s="350"/>
      <c r="O699" s="350"/>
      <c r="R699" s="350"/>
      <c r="S699" s="350"/>
      <c r="AA699" s="34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</row>
    <row r="700" spans="1:58" ht="12.75">
      <c r="A700" s="351"/>
      <c r="B700" s="350"/>
      <c r="C700" s="350"/>
      <c r="D700" s="350"/>
      <c r="E700" s="350"/>
      <c r="F700" s="350"/>
      <c r="G700" s="350"/>
      <c r="H700" s="350"/>
      <c r="I700" s="350"/>
      <c r="J700" s="350"/>
      <c r="M700" s="350"/>
      <c r="N700" s="350"/>
      <c r="O700" s="350"/>
      <c r="R700" s="350"/>
      <c r="S700" s="350"/>
      <c r="AA700" s="349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</row>
    <row r="701" spans="1:58" ht="12.75">
      <c r="A701" s="351"/>
      <c r="B701" s="350"/>
      <c r="C701" s="350"/>
      <c r="D701" s="350"/>
      <c r="E701" s="350"/>
      <c r="F701" s="350"/>
      <c r="G701" s="350"/>
      <c r="H701" s="350"/>
      <c r="I701" s="350"/>
      <c r="J701" s="350"/>
      <c r="M701" s="350"/>
      <c r="N701" s="350"/>
      <c r="O701" s="350"/>
      <c r="R701" s="350"/>
      <c r="S701" s="350"/>
      <c r="AA701" s="349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</row>
    <row r="702" spans="1:58" ht="12.75">
      <c r="A702" s="351"/>
      <c r="B702" s="350"/>
      <c r="C702" s="350"/>
      <c r="D702" s="350"/>
      <c r="E702" s="350"/>
      <c r="F702" s="350"/>
      <c r="G702" s="350"/>
      <c r="H702" s="350"/>
      <c r="I702" s="350"/>
      <c r="J702" s="350"/>
      <c r="M702" s="350"/>
      <c r="N702" s="350"/>
      <c r="O702" s="350"/>
      <c r="R702" s="350"/>
      <c r="S702" s="350"/>
      <c r="AA702" s="349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</row>
    <row r="703" spans="1:58" ht="12.75">
      <c r="A703" s="351"/>
      <c r="B703" s="350"/>
      <c r="C703" s="350"/>
      <c r="D703" s="350"/>
      <c r="E703" s="350"/>
      <c r="F703" s="350"/>
      <c r="G703" s="350"/>
      <c r="H703" s="350"/>
      <c r="I703" s="350"/>
      <c r="J703" s="350"/>
      <c r="M703" s="350"/>
      <c r="N703" s="350"/>
      <c r="O703" s="350"/>
      <c r="R703" s="350"/>
      <c r="S703" s="350"/>
      <c r="AA703" s="349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</row>
    <row r="704" spans="1:58" ht="12.75">
      <c r="A704" s="351"/>
      <c r="B704" s="350"/>
      <c r="C704" s="350"/>
      <c r="D704" s="350"/>
      <c r="E704" s="350"/>
      <c r="F704" s="350"/>
      <c r="G704" s="350"/>
      <c r="H704" s="350"/>
      <c r="I704" s="350"/>
      <c r="J704" s="350"/>
      <c r="M704" s="350"/>
      <c r="N704" s="350"/>
      <c r="O704" s="350"/>
      <c r="R704" s="350"/>
      <c r="S704" s="350"/>
      <c r="AA704" s="349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</row>
    <row r="705" spans="1:58" ht="12.75">
      <c r="A705" s="351"/>
      <c r="B705" s="350"/>
      <c r="C705" s="350"/>
      <c r="D705" s="350"/>
      <c r="E705" s="350"/>
      <c r="F705" s="350"/>
      <c r="G705" s="350"/>
      <c r="H705" s="350"/>
      <c r="I705" s="350"/>
      <c r="J705" s="350"/>
      <c r="M705" s="350"/>
      <c r="N705" s="350"/>
      <c r="O705" s="350"/>
      <c r="R705" s="350"/>
      <c r="S705" s="350"/>
      <c r="AA705" s="349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</row>
    <row r="706" spans="1:58" ht="12.75">
      <c r="A706" s="351"/>
      <c r="B706" s="350"/>
      <c r="C706" s="350"/>
      <c r="D706" s="350"/>
      <c r="E706" s="350"/>
      <c r="F706" s="350"/>
      <c r="G706" s="350"/>
      <c r="H706" s="350"/>
      <c r="I706" s="350"/>
      <c r="J706" s="350"/>
      <c r="M706" s="350"/>
      <c r="N706" s="350"/>
      <c r="O706" s="350"/>
      <c r="R706" s="350"/>
      <c r="S706" s="350"/>
      <c r="AA706" s="349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</row>
    <row r="707" spans="1:58" ht="12.75">
      <c r="A707" s="351"/>
      <c r="B707" s="350"/>
      <c r="C707" s="350"/>
      <c r="D707" s="350"/>
      <c r="E707" s="350"/>
      <c r="F707" s="350"/>
      <c r="G707" s="350"/>
      <c r="H707" s="350"/>
      <c r="I707" s="350"/>
      <c r="J707" s="350"/>
      <c r="M707" s="350"/>
      <c r="N707" s="350"/>
      <c r="O707" s="350"/>
      <c r="R707" s="350"/>
      <c r="S707" s="350"/>
      <c r="AA707" s="349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</row>
    <row r="708" spans="1:58" ht="12.75">
      <c r="A708" s="351"/>
      <c r="B708" s="350"/>
      <c r="C708" s="350"/>
      <c r="D708" s="350"/>
      <c r="E708" s="350"/>
      <c r="F708" s="350"/>
      <c r="G708" s="350"/>
      <c r="H708" s="350"/>
      <c r="I708" s="350"/>
      <c r="J708" s="350"/>
      <c r="M708" s="350"/>
      <c r="N708" s="350"/>
      <c r="O708" s="350"/>
      <c r="R708" s="350"/>
      <c r="S708" s="350"/>
      <c r="AA708" s="349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</row>
    <row r="709" spans="1:58" ht="12.75">
      <c r="A709" s="351"/>
      <c r="B709" s="350"/>
      <c r="C709" s="350"/>
      <c r="D709" s="350"/>
      <c r="E709" s="350"/>
      <c r="F709" s="350"/>
      <c r="G709" s="350"/>
      <c r="H709" s="350"/>
      <c r="I709" s="350"/>
      <c r="J709" s="350"/>
      <c r="M709" s="350"/>
      <c r="N709" s="350"/>
      <c r="O709" s="350"/>
      <c r="R709" s="350"/>
      <c r="S709" s="350"/>
      <c r="AA709" s="34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</row>
    <row r="710" spans="1:58" ht="12.75">
      <c r="A710" s="351"/>
      <c r="B710" s="350"/>
      <c r="C710" s="350"/>
      <c r="D710" s="350"/>
      <c r="E710" s="350"/>
      <c r="F710" s="350"/>
      <c r="G710" s="350"/>
      <c r="H710" s="350"/>
      <c r="I710" s="350"/>
      <c r="J710" s="350"/>
      <c r="M710" s="350"/>
      <c r="N710" s="350"/>
      <c r="O710" s="350"/>
      <c r="R710" s="350"/>
      <c r="S710" s="350"/>
      <c r="AA710" s="349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</row>
    <row r="711" spans="1:58" ht="12.75">
      <c r="A711" s="351"/>
      <c r="B711" s="350"/>
      <c r="C711" s="350"/>
      <c r="D711" s="350"/>
      <c r="E711" s="350"/>
      <c r="F711" s="350"/>
      <c r="G711" s="350"/>
      <c r="H711" s="350"/>
      <c r="I711" s="350"/>
      <c r="J711" s="350"/>
      <c r="M711" s="350"/>
      <c r="N711" s="350"/>
      <c r="O711" s="350"/>
      <c r="R711" s="350"/>
      <c r="S711" s="350"/>
      <c r="AA711" s="349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</row>
    <row r="712" spans="1:58" ht="12.75">
      <c r="A712" s="351"/>
      <c r="B712" s="350"/>
      <c r="C712" s="350"/>
      <c r="D712" s="350"/>
      <c r="E712" s="350"/>
      <c r="F712" s="350"/>
      <c r="G712" s="350"/>
      <c r="H712" s="350"/>
      <c r="I712" s="350"/>
      <c r="J712" s="350"/>
      <c r="M712" s="350"/>
      <c r="N712" s="350"/>
      <c r="O712" s="350"/>
      <c r="R712" s="350"/>
      <c r="S712" s="350"/>
      <c r="AA712" s="349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</row>
    <row r="713" spans="1:58" ht="12.75">
      <c r="A713" s="351"/>
      <c r="B713" s="350"/>
      <c r="C713" s="350"/>
      <c r="D713" s="350"/>
      <c r="E713" s="350"/>
      <c r="F713" s="350"/>
      <c r="G713" s="350"/>
      <c r="H713" s="350"/>
      <c r="I713" s="350"/>
      <c r="J713" s="350"/>
      <c r="M713" s="350"/>
      <c r="N713" s="350"/>
      <c r="O713" s="350"/>
      <c r="R713" s="350"/>
      <c r="S713" s="350"/>
      <c r="AA713" s="349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</row>
    <row r="714" spans="1:58" ht="12.75">
      <c r="A714" s="351"/>
      <c r="B714" s="350"/>
      <c r="C714" s="350"/>
      <c r="D714" s="350"/>
      <c r="E714" s="350"/>
      <c r="F714" s="350"/>
      <c r="G714" s="350"/>
      <c r="H714" s="350"/>
      <c r="I714" s="350"/>
      <c r="J714" s="350"/>
      <c r="M714" s="350"/>
      <c r="N714" s="350"/>
      <c r="O714" s="350"/>
      <c r="R714" s="350"/>
      <c r="S714" s="350"/>
      <c r="AA714" s="349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</row>
    <row r="715" spans="1:58" ht="12.75">
      <c r="A715" s="351"/>
      <c r="B715" s="350"/>
      <c r="C715" s="350"/>
      <c r="D715" s="350"/>
      <c r="E715" s="350"/>
      <c r="F715" s="350"/>
      <c r="G715" s="350"/>
      <c r="H715" s="350"/>
      <c r="I715" s="350"/>
      <c r="J715" s="350"/>
      <c r="M715" s="350"/>
      <c r="N715" s="350"/>
      <c r="O715" s="350"/>
      <c r="R715" s="350"/>
      <c r="S715" s="350"/>
      <c r="AA715" s="349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</row>
    <row r="716" spans="1:58" ht="12.75">
      <c r="A716" s="351"/>
      <c r="B716" s="350"/>
      <c r="C716" s="350"/>
      <c r="D716" s="350"/>
      <c r="E716" s="350"/>
      <c r="F716" s="350"/>
      <c r="G716" s="350"/>
      <c r="H716" s="350"/>
      <c r="I716" s="350"/>
      <c r="J716" s="350"/>
      <c r="M716" s="350"/>
      <c r="N716" s="350"/>
      <c r="O716" s="350"/>
      <c r="R716" s="350"/>
      <c r="S716" s="350"/>
      <c r="AA716" s="349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</row>
    <row r="717" spans="1:58" ht="12.75">
      <c r="A717" s="351"/>
      <c r="B717" s="350"/>
      <c r="C717" s="350"/>
      <c r="D717" s="350"/>
      <c r="E717" s="350"/>
      <c r="F717" s="350"/>
      <c r="G717" s="350"/>
      <c r="H717" s="350"/>
      <c r="I717" s="350"/>
      <c r="J717" s="350"/>
      <c r="M717" s="350"/>
      <c r="N717" s="350"/>
      <c r="O717" s="350"/>
      <c r="R717" s="350"/>
      <c r="S717" s="350"/>
      <c r="AA717" s="349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</row>
    <row r="718" spans="1:58" ht="12.75">
      <c r="A718" s="351"/>
      <c r="B718" s="350"/>
      <c r="C718" s="350"/>
      <c r="D718" s="350"/>
      <c r="E718" s="350"/>
      <c r="F718" s="350"/>
      <c r="G718" s="350"/>
      <c r="H718" s="350"/>
      <c r="I718" s="350"/>
      <c r="J718" s="350"/>
      <c r="M718" s="350"/>
      <c r="N718" s="350"/>
      <c r="O718" s="350"/>
      <c r="R718" s="350"/>
      <c r="S718" s="350"/>
      <c r="AA718" s="349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</row>
    <row r="719" spans="1:58" ht="12.75">
      <c r="A719" s="351"/>
      <c r="B719" s="350"/>
      <c r="C719" s="350"/>
      <c r="D719" s="350"/>
      <c r="E719" s="350"/>
      <c r="F719" s="350"/>
      <c r="G719" s="350"/>
      <c r="H719" s="350"/>
      <c r="I719" s="350"/>
      <c r="J719" s="350"/>
      <c r="M719" s="350"/>
      <c r="N719" s="350"/>
      <c r="O719" s="350"/>
      <c r="R719" s="350"/>
      <c r="S719" s="350"/>
      <c r="AA719" s="34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</row>
    <row r="720" spans="1:58" ht="12.75">
      <c r="A720" s="351"/>
      <c r="B720" s="350"/>
      <c r="C720" s="350"/>
      <c r="D720" s="350"/>
      <c r="E720" s="350"/>
      <c r="F720" s="350"/>
      <c r="G720" s="350"/>
      <c r="H720" s="350"/>
      <c r="I720" s="350"/>
      <c r="J720" s="350"/>
      <c r="M720" s="350"/>
      <c r="N720" s="350"/>
      <c r="O720" s="350"/>
      <c r="R720" s="350"/>
      <c r="S720" s="350"/>
      <c r="AA720" s="349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</row>
    <row r="721" spans="1:58" ht="12.75">
      <c r="A721" s="351"/>
      <c r="B721" s="350"/>
      <c r="C721" s="350"/>
      <c r="D721" s="350"/>
      <c r="E721" s="350"/>
      <c r="F721" s="350"/>
      <c r="G721" s="350"/>
      <c r="H721" s="350"/>
      <c r="I721" s="350"/>
      <c r="J721" s="350"/>
      <c r="M721" s="350"/>
      <c r="N721" s="350"/>
      <c r="O721" s="350"/>
      <c r="R721" s="350"/>
      <c r="S721" s="350"/>
      <c r="AA721" s="349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</row>
    <row r="722" spans="1:58" ht="12.75">
      <c r="A722" s="351"/>
      <c r="B722" s="350"/>
      <c r="C722" s="350"/>
      <c r="D722" s="350"/>
      <c r="E722" s="350"/>
      <c r="F722" s="350"/>
      <c r="G722" s="350"/>
      <c r="H722" s="350"/>
      <c r="I722" s="350"/>
      <c r="J722" s="350"/>
      <c r="M722" s="350"/>
      <c r="N722" s="350"/>
      <c r="O722" s="350"/>
      <c r="R722" s="350"/>
      <c r="S722" s="350"/>
      <c r="AA722" s="349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</row>
    <row r="723" spans="1:58" ht="12.75">
      <c r="A723" s="351"/>
      <c r="B723" s="350"/>
      <c r="C723" s="350"/>
      <c r="D723" s="350"/>
      <c r="E723" s="350"/>
      <c r="F723" s="350"/>
      <c r="G723" s="350"/>
      <c r="H723" s="350"/>
      <c r="I723" s="350"/>
      <c r="J723" s="350"/>
      <c r="M723" s="350"/>
      <c r="N723" s="350"/>
      <c r="O723" s="350"/>
      <c r="R723" s="350"/>
      <c r="S723" s="350"/>
      <c r="AA723" s="349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</row>
    <row r="724" spans="1:58" ht="12.75">
      <c r="A724" s="351"/>
      <c r="B724" s="350"/>
      <c r="C724" s="350"/>
      <c r="D724" s="350"/>
      <c r="E724" s="350"/>
      <c r="F724" s="350"/>
      <c r="G724" s="350"/>
      <c r="H724" s="350"/>
      <c r="I724" s="350"/>
      <c r="J724" s="350"/>
      <c r="M724" s="350"/>
      <c r="N724" s="350"/>
      <c r="O724" s="350"/>
      <c r="R724" s="350"/>
      <c r="S724" s="350"/>
      <c r="AA724" s="349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</row>
    <row r="725" spans="1:58" ht="12.75">
      <c r="A725" s="351"/>
      <c r="B725" s="350"/>
      <c r="C725" s="350"/>
      <c r="D725" s="350"/>
      <c r="E725" s="350"/>
      <c r="F725" s="350"/>
      <c r="G725" s="350"/>
      <c r="H725" s="350"/>
      <c r="I725" s="350"/>
      <c r="J725" s="350"/>
      <c r="M725" s="350"/>
      <c r="N725" s="350"/>
      <c r="O725" s="350"/>
      <c r="R725" s="350"/>
      <c r="S725" s="350"/>
      <c r="AA725" s="349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</row>
    <row r="726" spans="1:58" ht="12.75">
      <c r="A726" s="351"/>
      <c r="B726" s="350"/>
      <c r="C726" s="350"/>
      <c r="D726" s="350"/>
      <c r="E726" s="350"/>
      <c r="F726" s="350"/>
      <c r="G726" s="350"/>
      <c r="H726" s="350"/>
      <c r="I726" s="350"/>
      <c r="J726" s="350"/>
      <c r="M726" s="350"/>
      <c r="N726" s="350"/>
      <c r="O726" s="350"/>
      <c r="R726" s="350"/>
      <c r="S726" s="350"/>
      <c r="AA726" s="349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</row>
    <row r="727" spans="1:58" ht="12.75">
      <c r="A727" s="351"/>
      <c r="B727" s="350"/>
      <c r="C727" s="350"/>
      <c r="D727" s="350"/>
      <c r="E727" s="350"/>
      <c r="F727" s="350"/>
      <c r="G727" s="350"/>
      <c r="H727" s="350"/>
      <c r="I727" s="350"/>
      <c r="J727" s="350"/>
      <c r="M727" s="350"/>
      <c r="N727" s="350"/>
      <c r="O727" s="350"/>
      <c r="R727" s="350"/>
      <c r="S727" s="350"/>
      <c r="AA727" s="349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</row>
    <row r="728" spans="1:58" ht="12.75">
      <c r="A728" s="351"/>
      <c r="B728" s="350"/>
      <c r="C728" s="350"/>
      <c r="D728" s="350"/>
      <c r="E728" s="350"/>
      <c r="F728" s="350"/>
      <c r="G728" s="350"/>
      <c r="H728" s="350"/>
      <c r="I728" s="350"/>
      <c r="J728" s="350"/>
      <c r="M728" s="350"/>
      <c r="N728" s="350"/>
      <c r="O728" s="350"/>
      <c r="R728" s="350"/>
      <c r="S728" s="350"/>
      <c r="AA728" s="349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</row>
    <row r="729" spans="1:58" ht="12.75">
      <c r="A729" s="351"/>
      <c r="B729" s="350"/>
      <c r="C729" s="350"/>
      <c r="D729" s="350"/>
      <c r="E729" s="350"/>
      <c r="F729" s="350"/>
      <c r="G729" s="350"/>
      <c r="H729" s="350"/>
      <c r="I729" s="350"/>
      <c r="J729" s="350"/>
      <c r="M729" s="350"/>
      <c r="N729" s="350"/>
      <c r="O729" s="350"/>
      <c r="R729" s="350"/>
      <c r="S729" s="350"/>
      <c r="AA729" s="34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</row>
    <row r="730" spans="1:58" ht="12.75">
      <c r="A730" s="351"/>
      <c r="B730" s="350"/>
      <c r="C730" s="350"/>
      <c r="D730" s="350"/>
      <c r="E730" s="350"/>
      <c r="F730" s="350"/>
      <c r="G730" s="350"/>
      <c r="H730" s="350"/>
      <c r="I730" s="350"/>
      <c r="J730" s="350"/>
      <c r="M730" s="350"/>
      <c r="N730" s="350"/>
      <c r="O730" s="350"/>
      <c r="R730" s="350"/>
      <c r="S730" s="350"/>
      <c r="AA730" s="349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</row>
    <row r="731" spans="1:58" ht="12.75">
      <c r="A731" s="351"/>
      <c r="B731" s="350"/>
      <c r="C731" s="350"/>
      <c r="D731" s="350"/>
      <c r="E731" s="350"/>
      <c r="F731" s="350"/>
      <c r="G731" s="350"/>
      <c r="H731" s="350"/>
      <c r="I731" s="350"/>
      <c r="J731" s="350"/>
      <c r="M731" s="350"/>
      <c r="N731" s="350"/>
      <c r="O731" s="350"/>
      <c r="R731" s="350"/>
      <c r="S731" s="350"/>
      <c r="AA731" s="349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</row>
    <row r="732" spans="1:58" ht="12.75">
      <c r="A732" s="351"/>
      <c r="B732" s="350"/>
      <c r="C732" s="350"/>
      <c r="D732" s="350"/>
      <c r="E732" s="350"/>
      <c r="F732" s="350"/>
      <c r="G732" s="350"/>
      <c r="H732" s="350"/>
      <c r="I732" s="350"/>
      <c r="J732" s="350"/>
      <c r="M732" s="350"/>
      <c r="N732" s="350"/>
      <c r="O732" s="350"/>
      <c r="R732" s="350"/>
      <c r="S732" s="350"/>
      <c r="AA732" s="349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</row>
    <row r="733" spans="1:58" ht="12.75">
      <c r="A733" s="351"/>
      <c r="B733" s="350"/>
      <c r="C733" s="350"/>
      <c r="D733" s="350"/>
      <c r="E733" s="350"/>
      <c r="F733" s="350"/>
      <c r="G733" s="350"/>
      <c r="H733" s="350"/>
      <c r="I733" s="350"/>
      <c r="J733" s="350"/>
      <c r="M733" s="350"/>
      <c r="N733" s="350"/>
      <c r="O733" s="350"/>
      <c r="R733" s="350"/>
      <c r="S733" s="350"/>
      <c r="AA733" s="349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</row>
    <row r="734" spans="1:58" ht="12.75">
      <c r="A734" s="351"/>
      <c r="B734" s="350"/>
      <c r="C734" s="350"/>
      <c r="D734" s="350"/>
      <c r="E734" s="350"/>
      <c r="F734" s="350"/>
      <c r="G734" s="350"/>
      <c r="H734" s="350"/>
      <c r="I734" s="350"/>
      <c r="J734" s="350"/>
      <c r="M734" s="350"/>
      <c r="N734" s="350"/>
      <c r="O734" s="350"/>
      <c r="R734" s="350"/>
      <c r="S734" s="350"/>
      <c r="AA734" s="349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</row>
    <row r="735" spans="1:58" ht="12.75">
      <c r="A735" s="351"/>
      <c r="B735" s="350"/>
      <c r="C735" s="350"/>
      <c r="D735" s="350"/>
      <c r="E735" s="350"/>
      <c r="F735" s="350"/>
      <c r="G735" s="350"/>
      <c r="H735" s="350"/>
      <c r="I735" s="350"/>
      <c r="J735" s="350"/>
      <c r="M735" s="350"/>
      <c r="N735" s="350"/>
      <c r="O735" s="350"/>
      <c r="R735" s="350"/>
      <c r="S735" s="350"/>
      <c r="AA735" s="349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</row>
    <row r="736" spans="1:58" ht="12.75">
      <c r="A736" s="351"/>
      <c r="B736" s="350"/>
      <c r="C736" s="350"/>
      <c r="D736" s="350"/>
      <c r="E736" s="350"/>
      <c r="F736" s="350"/>
      <c r="G736" s="350"/>
      <c r="H736" s="350"/>
      <c r="I736" s="350"/>
      <c r="J736" s="350"/>
      <c r="M736" s="350"/>
      <c r="N736" s="350"/>
      <c r="O736" s="350"/>
      <c r="R736" s="350"/>
      <c r="S736" s="350"/>
      <c r="AA736" s="349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</row>
    <row r="737" spans="1:58" ht="12.75">
      <c r="A737" s="351"/>
      <c r="B737" s="350"/>
      <c r="C737" s="350"/>
      <c r="D737" s="350"/>
      <c r="E737" s="350"/>
      <c r="F737" s="350"/>
      <c r="G737" s="350"/>
      <c r="H737" s="350"/>
      <c r="I737" s="350"/>
      <c r="J737" s="350"/>
      <c r="M737" s="350"/>
      <c r="N737" s="350"/>
      <c r="O737" s="350"/>
      <c r="R737" s="350"/>
      <c r="S737" s="350"/>
      <c r="AA737" s="349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</row>
    <row r="738" spans="1:58" ht="12.75">
      <c r="A738" s="351"/>
      <c r="B738" s="350"/>
      <c r="C738" s="350"/>
      <c r="D738" s="350"/>
      <c r="E738" s="350"/>
      <c r="F738" s="350"/>
      <c r="G738" s="350"/>
      <c r="H738" s="350"/>
      <c r="I738" s="350"/>
      <c r="J738" s="350"/>
      <c r="M738" s="350"/>
      <c r="N738" s="350"/>
      <c r="O738" s="350"/>
      <c r="R738" s="350"/>
      <c r="S738" s="350"/>
      <c r="AA738" s="349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</row>
    <row r="739" spans="1:58" ht="12.75">
      <c r="A739" s="351"/>
      <c r="B739" s="350"/>
      <c r="C739" s="350"/>
      <c r="D739" s="350"/>
      <c r="E739" s="350"/>
      <c r="F739" s="350"/>
      <c r="G739" s="350"/>
      <c r="H739" s="350"/>
      <c r="I739" s="350"/>
      <c r="J739" s="350"/>
      <c r="M739" s="350"/>
      <c r="N739" s="350"/>
      <c r="O739" s="350"/>
      <c r="R739" s="350"/>
      <c r="S739" s="350"/>
      <c r="AA739" s="34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</row>
    <row r="740" spans="1:58" ht="12.75">
      <c r="A740" s="351"/>
      <c r="B740" s="350"/>
      <c r="C740" s="350"/>
      <c r="D740" s="350"/>
      <c r="E740" s="350"/>
      <c r="F740" s="350"/>
      <c r="G740" s="350"/>
      <c r="H740" s="350"/>
      <c r="I740" s="350"/>
      <c r="J740" s="350"/>
      <c r="M740" s="350"/>
      <c r="N740" s="350"/>
      <c r="O740" s="350"/>
      <c r="R740" s="350"/>
      <c r="S740" s="350"/>
      <c r="AA740" s="349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</row>
    <row r="741" spans="1:58" ht="12.75">
      <c r="A741" s="351"/>
      <c r="B741" s="350"/>
      <c r="C741" s="350"/>
      <c r="D741" s="350"/>
      <c r="E741" s="350"/>
      <c r="F741" s="350"/>
      <c r="G741" s="350"/>
      <c r="H741" s="350"/>
      <c r="I741" s="350"/>
      <c r="J741" s="350"/>
      <c r="M741" s="350"/>
      <c r="N741" s="350"/>
      <c r="O741" s="350"/>
      <c r="R741" s="350"/>
      <c r="S741" s="350"/>
      <c r="AA741" s="349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</row>
    <row r="742" spans="1:58" ht="12.75">
      <c r="A742" s="351"/>
      <c r="B742" s="350"/>
      <c r="C742" s="350"/>
      <c r="D742" s="350"/>
      <c r="E742" s="350"/>
      <c r="F742" s="350"/>
      <c r="G742" s="350"/>
      <c r="H742" s="350"/>
      <c r="I742" s="350"/>
      <c r="J742" s="350"/>
      <c r="M742" s="350"/>
      <c r="N742" s="350"/>
      <c r="O742" s="350"/>
      <c r="R742" s="350"/>
      <c r="S742" s="350"/>
      <c r="AA742" s="349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</row>
    <row r="743" spans="1:58" ht="12.75">
      <c r="A743" s="351"/>
      <c r="B743" s="350"/>
      <c r="C743" s="350"/>
      <c r="D743" s="350"/>
      <c r="E743" s="350"/>
      <c r="F743" s="350"/>
      <c r="G743" s="350"/>
      <c r="H743" s="350"/>
      <c r="I743" s="350"/>
      <c r="J743" s="350"/>
      <c r="M743" s="350"/>
      <c r="N743" s="350"/>
      <c r="O743" s="350"/>
      <c r="R743" s="350"/>
      <c r="S743" s="350"/>
      <c r="AA743" s="349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</row>
    <row r="744" spans="1:58" ht="12.75">
      <c r="A744" s="351"/>
      <c r="B744" s="350"/>
      <c r="C744" s="350"/>
      <c r="D744" s="350"/>
      <c r="E744" s="350"/>
      <c r="F744" s="350"/>
      <c r="G744" s="350"/>
      <c r="H744" s="350"/>
      <c r="I744" s="350"/>
      <c r="J744" s="350"/>
      <c r="M744" s="350"/>
      <c r="N744" s="350"/>
      <c r="O744" s="350"/>
      <c r="R744" s="350"/>
      <c r="S744" s="350"/>
      <c r="AA744" s="349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</row>
    <row r="745" spans="1:58" ht="12.75">
      <c r="A745" s="351"/>
      <c r="B745" s="350"/>
      <c r="C745" s="350"/>
      <c r="D745" s="350"/>
      <c r="E745" s="350"/>
      <c r="F745" s="350"/>
      <c r="G745" s="350"/>
      <c r="H745" s="350"/>
      <c r="I745" s="350"/>
      <c r="J745" s="350"/>
      <c r="M745" s="350"/>
      <c r="N745" s="350"/>
      <c r="O745" s="350"/>
      <c r="R745" s="350"/>
      <c r="S745" s="350"/>
      <c r="AA745" s="349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</row>
    <row r="746" spans="1:58" ht="12.75">
      <c r="A746" s="351"/>
      <c r="B746" s="350"/>
      <c r="C746" s="350"/>
      <c r="D746" s="350"/>
      <c r="E746" s="350"/>
      <c r="F746" s="350"/>
      <c r="G746" s="350"/>
      <c r="H746" s="350"/>
      <c r="I746" s="350"/>
      <c r="J746" s="350"/>
      <c r="M746" s="350"/>
      <c r="N746" s="350"/>
      <c r="O746" s="350"/>
      <c r="R746" s="350"/>
      <c r="S746" s="350"/>
      <c r="AA746" s="349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</row>
    <row r="747" spans="1:58" ht="12.75">
      <c r="A747" s="351"/>
      <c r="B747" s="350"/>
      <c r="C747" s="350"/>
      <c r="D747" s="350"/>
      <c r="E747" s="350"/>
      <c r="F747" s="350"/>
      <c r="G747" s="350"/>
      <c r="H747" s="350"/>
      <c r="I747" s="350"/>
      <c r="J747" s="350"/>
      <c r="M747" s="350"/>
      <c r="N747" s="350"/>
      <c r="O747" s="350"/>
      <c r="R747" s="350"/>
      <c r="S747" s="350"/>
      <c r="AA747" s="349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</row>
    <row r="748" spans="1:58" ht="12.75">
      <c r="A748" s="351"/>
      <c r="B748" s="350"/>
      <c r="C748" s="350"/>
      <c r="D748" s="350"/>
      <c r="E748" s="350"/>
      <c r="F748" s="350"/>
      <c r="G748" s="350"/>
      <c r="H748" s="350"/>
      <c r="I748" s="350"/>
      <c r="J748" s="350"/>
      <c r="M748" s="350"/>
      <c r="N748" s="350"/>
      <c r="O748" s="350"/>
      <c r="R748" s="350"/>
      <c r="S748" s="350"/>
      <c r="AA748" s="349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</row>
    <row r="749" spans="1:58" ht="12.75">
      <c r="A749" s="351"/>
      <c r="B749" s="350"/>
      <c r="C749" s="350"/>
      <c r="D749" s="350"/>
      <c r="E749" s="350"/>
      <c r="F749" s="350"/>
      <c r="G749" s="350"/>
      <c r="H749" s="350"/>
      <c r="I749" s="350"/>
      <c r="J749" s="350"/>
      <c r="M749" s="350"/>
      <c r="N749" s="350"/>
      <c r="O749" s="350"/>
      <c r="R749" s="350"/>
      <c r="S749" s="350"/>
      <c r="AA749" s="3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</row>
    <row r="750" spans="1:58" ht="12.75">
      <c r="A750" s="351"/>
      <c r="B750" s="350"/>
      <c r="C750" s="350"/>
      <c r="D750" s="350"/>
      <c r="E750" s="350"/>
      <c r="F750" s="350"/>
      <c r="G750" s="350"/>
      <c r="H750" s="350"/>
      <c r="I750" s="350"/>
      <c r="J750" s="350"/>
      <c r="M750" s="350"/>
      <c r="N750" s="350"/>
      <c r="O750" s="350"/>
      <c r="R750" s="350"/>
      <c r="S750" s="350"/>
      <c r="AA750" s="349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</row>
    <row r="751" spans="1:58" ht="12.75">
      <c r="A751" s="351"/>
      <c r="B751" s="350"/>
      <c r="C751" s="350"/>
      <c r="D751" s="350"/>
      <c r="E751" s="350"/>
      <c r="F751" s="350"/>
      <c r="G751" s="350"/>
      <c r="H751" s="350"/>
      <c r="I751" s="350"/>
      <c r="J751" s="350"/>
      <c r="M751" s="350"/>
      <c r="N751" s="350"/>
      <c r="O751" s="350"/>
      <c r="R751" s="350"/>
      <c r="S751" s="350"/>
      <c r="AA751" s="349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</row>
    <row r="752" spans="1:58" ht="12.75">
      <c r="A752" s="351"/>
      <c r="B752" s="350"/>
      <c r="C752" s="350"/>
      <c r="D752" s="350"/>
      <c r="E752" s="350"/>
      <c r="F752" s="350"/>
      <c r="G752" s="350"/>
      <c r="H752" s="350"/>
      <c r="I752" s="350"/>
      <c r="J752" s="350"/>
      <c r="M752" s="350"/>
      <c r="N752" s="350"/>
      <c r="O752" s="350"/>
      <c r="R752" s="350"/>
      <c r="S752" s="350"/>
      <c r="AA752" s="349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</row>
    <row r="753" spans="1:58" ht="12.75">
      <c r="A753" s="351"/>
      <c r="B753" s="350"/>
      <c r="C753" s="350"/>
      <c r="D753" s="350"/>
      <c r="E753" s="350"/>
      <c r="F753" s="350"/>
      <c r="G753" s="350"/>
      <c r="H753" s="350"/>
      <c r="I753" s="350"/>
      <c r="J753" s="350"/>
      <c r="M753" s="350"/>
      <c r="N753" s="350"/>
      <c r="O753" s="350"/>
      <c r="R753" s="350"/>
      <c r="S753" s="350"/>
      <c r="AA753" s="349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</row>
    <row r="754" spans="1:58" ht="12.75">
      <c r="A754" s="351"/>
      <c r="B754" s="350"/>
      <c r="C754" s="350"/>
      <c r="D754" s="350"/>
      <c r="E754" s="350"/>
      <c r="F754" s="350"/>
      <c r="G754" s="350"/>
      <c r="H754" s="350"/>
      <c r="I754" s="350"/>
      <c r="J754" s="350"/>
      <c r="M754" s="350"/>
      <c r="N754" s="350"/>
      <c r="O754" s="350"/>
      <c r="R754" s="350"/>
      <c r="S754" s="350"/>
      <c r="AA754" s="349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</row>
    <row r="755" spans="1:58" ht="12.75">
      <c r="A755" s="351"/>
      <c r="B755" s="350"/>
      <c r="C755" s="350"/>
      <c r="D755" s="350"/>
      <c r="E755" s="350"/>
      <c r="F755" s="350"/>
      <c r="G755" s="350"/>
      <c r="H755" s="350"/>
      <c r="I755" s="350"/>
      <c r="J755" s="350"/>
      <c r="M755" s="350"/>
      <c r="N755" s="350"/>
      <c r="O755" s="350"/>
      <c r="R755" s="350"/>
      <c r="S755" s="350"/>
      <c r="AA755" s="349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</row>
    <row r="756" spans="1:58" ht="12.75">
      <c r="A756" s="351"/>
      <c r="B756" s="350"/>
      <c r="C756" s="350"/>
      <c r="D756" s="350"/>
      <c r="E756" s="350"/>
      <c r="F756" s="350"/>
      <c r="G756" s="350"/>
      <c r="H756" s="350"/>
      <c r="I756" s="350"/>
      <c r="J756" s="350"/>
      <c r="M756" s="350"/>
      <c r="N756" s="350"/>
      <c r="O756" s="350"/>
      <c r="R756" s="350"/>
      <c r="S756" s="350"/>
      <c r="AA756" s="349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</row>
    <row r="757" spans="1:58" ht="12.75">
      <c r="A757" s="351"/>
      <c r="B757" s="350"/>
      <c r="C757" s="350"/>
      <c r="D757" s="350"/>
      <c r="E757" s="350"/>
      <c r="F757" s="350"/>
      <c r="G757" s="350"/>
      <c r="H757" s="350"/>
      <c r="I757" s="350"/>
      <c r="J757" s="350"/>
      <c r="M757" s="350"/>
      <c r="N757" s="350"/>
      <c r="O757" s="350"/>
      <c r="R757" s="350"/>
      <c r="S757" s="350"/>
      <c r="AA757" s="349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</row>
    <row r="758" spans="1:58" ht="12.75">
      <c r="A758" s="351"/>
      <c r="B758" s="350"/>
      <c r="C758" s="350"/>
      <c r="D758" s="350"/>
      <c r="E758" s="350"/>
      <c r="F758" s="350"/>
      <c r="G758" s="350"/>
      <c r="H758" s="350"/>
      <c r="I758" s="350"/>
      <c r="J758" s="350"/>
      <c r="M758" s="350"/>
      <c r="N758" s="350"/>
      <c r="O758" s="350"/>
      <c r="R758" s="350"/>
      <c r="S758" s="350"/>
      <c r="AA758" s="349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</row>
    <row r="759" spans="1:58" ht="12.75">
      <c r="A759" s="351"/>
      <c r="B759" s="350"/>
      <c r="C759" s="350"/>
      <c r="D759" s="350"/>
      <c r="E759" s="350"/>
      <c r="F759" s="350"/>
      <c r="G759" s="350"/>
      <c r="H759" s="350"/>
      <c r="I759" s="350"/>
      <c r="J759" s="350"/>
      <c r="M759" s="350"/>
      <c r="N759" s="350"/>
      <c r="O759" s="350"/>
      <c r="R759" s="350"/>
      <c r="S759" s="350"/>
      <c r="AA759" s="34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</row>
    <row r="760" spans="1:58" ht="12.75">
      <c r="A760" s="351"/>
      <c r="B760" s="350"/>
      <c r="C760" s="350"/>
      <c r="D760" s="350"/>
      <c r="E760" s="350"/>
      <c r="F760" s="350"/>
      <c r="G760" s="350"/>
      <c r="H760" s="350"/>
      <c r="I760" s="350"/>
      <c r="J760" s="350"/>
      <c r="M760" s="350"/>
      <c r="N760" s="350"/>
      <c r="O760" s="350"/>
      <c r="R760" s="350"/>
      <c r="S760" s="350"/>
      <c r="AA760" s="349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</row>
    <row r="761" spans="1:58" ht="12.75">
      <c r="A761" s="351"/>
      <c r="B761" s="350"/>
      <c r="C761" s="350"/>
      <c r="D761" s="350"/>
      <c r="E761" s="350"/>
      <c r="F761" s="350"/>
      <c r="G761" s="350"/>
      <c r="H761" s="350"/>
      <c r="I761" s="350"/>
      <c r="J761" s="350"/>
      <c r="M761" s="350"/>
      <c r="N761" s="350"/>
      <c r="O761" s="350"/>
      <c r="R761" s="350"/>
      <c r="S761" s="350"/>
      <c r="AA761" s="349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</row>
    <row r="762" spans="1:58" ht="12.75">
      <c r="A762" s="351"/>
      <c r="B762" s="350"/>
      <c r="C762" s="350"/>
      <c r="D762" s="350"/>
      <c r="E762" s="350"/>
      <c r="F762" s="350"/>
      <c r="G762" s="350"/>
      <c r="H762" s="350"/>
      <c r="I762" s="350"/>
      <c r="J762" s="350"/>
      <c r="M762" s="350"/>
      <c r="N762" s="350"/>
      <c r="O762" s="350"/>
      <c r="R762" s="350"/>
      <c r="S762" s="350"/>
      <c r="AA762" s="349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</row>
    <row r="763" spans="1:58" ht="12.75">
      <c r="A763" s="351"/>
      <c r="B763" s="350"/>
      <c r="C763" s="350"/>
      <c r="D763" s="350"/>
      <c r="E763" s="350"/>
      <c r="F763" s="350"/>
      <c r="G763" s="350"/>
      <c r="H763" s="350"/>
      <c r="I763" s="350"/>
      <c r="J763" s="350"/>
      <c r="M763" s="350"/>
      <c r="N763" s="350"/>
      <c r="O763" s="350"/>
      <c r="R763" s="350"/>
      <c r="S763" s="350"/>
      <c r="AA763" s="349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</row>
    <row r="764" spans="1:58" ht="12.75">
      <c r="A764" s="351"/>
      <c r="B764" s="350"/>
      <c r="C764" s="350"/>
      <c r="D764" s="350"/>
      <c r="E764" s="350"/>
      <c r="F764" s="350"/>
      <c r="G764" s="350"/>
      <c r="H764" s="350"/>
      <c r="I764" s="350"/>
      <c r="J764" s="350"/>
      <c r="M764" s="350"/>
      <c r="N764" s="350"/>
      <c r="O764" s="350"/>
      <c r="R764" s="350"/>
      <c r="S764" s="350"/>
      <c r="AA764" s="349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</row>
    <row r="765" spans="1:58" ht="12.75">
      <c r="A765" s="351"/>
      <c r="B765" s="350"/>
      <c r="C765" s="350"/>
      <c r="D765" s="350"/>
      <c r="E765" s="350"/>
      <c r="F765" s="350"/>
      <c r="G765" s="350"/>
      <c r="H765" s="350"/>
      <c r="I765" s="350"/>
      <c r="J765" s="350"/>
      <c r="M765" s="350"/>
      <c r="N765" s="350"/>
      <c r="O765" s="350"/>
      <c r="R765" s="350"/>
      <c r="S765" s="350"/>
      <c r="AA765" s="349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</row>
    <row r="766" spans="1:58" ht="12.75">
      <c r="A766" s="351"/>
      <c r="B766" s="350"/>
      <c r="C766" s="350"/>
      <c r="D766" s="350"/>
      <c r="E766" s="350"/>
      <c r="F766" s="350"/>
      <c r="G766" s="350"/>
      <c r="H766" s="350"/>
      <c r="I766" s="350"/>
      <c r="J766" s="350"/>
      <c r="M766" s="350"/>
      <c r="N766" s="350"/>
      <c r="O766" s="350"/>
      <c r="R766" s="350"/>
      <c r="S766" s="350"/>
      <c r="AA766" s="349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</row>
    <row r="767" spans="1:58" ht="12.75">
      <c r="A767" s="351"/>
      <c r="B767" s="350"/>
      <c r="C767" s="350"/>
      <c r="D767" s="350"/>
      <c r="E767" s="350"/>
      <c r="F767" s="350"/>
      <c r="G767" s="350"/>
      <c r="H767" s="350"/>
      <c r="I767" s="350"/>
      <c r="J767" s="350"/>
      <c r="M767" s="350"/>
      <c r="N767" s="350"/>
      <c r="O767" s="350"/>
      <c r="R767" s="350"/>
      <c r="S767" s="350"/>
      <c r="AA767" s="349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</row>
    <row r="768" spans="1:58" ht="12.75">
      <c r="A768" s="351"/>
      <c r="B768" s="350"/>
      <c r="C768" s="350"/>
      <c r="D768" s="350"/>
      <c r="E768" s="350"/>
      <c r="F768" s="350"/>
      <c r="G768" s="350"/>
      <c r="H768" s="350"/>
      <c r="I768" s="350"/>
      <c r="J768" s="350"/>
      <c r="M768" s="350"/>
      <c r="N768" s="350"/>
      <c r="O768" s="350"/>
      <c r="R768" s="350"/>
      <c r="S768" s="350"/>
      <c r="AA768" s="349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</row>
    <row r="769" spans="1:58" ht="12.75">
      <c r="A769" s="351"/>
      <c r="B769" s="350"/>
      <c r="C769" s="350"/>
      <c r="D769" s="350"/>
      <c r="E769" s="350"/>
      <c r="F769" s="350"/>
      <c r="G769" s="350"/>
      <c r="H769" s="350"/>
      <c r="I769" s="350"/>
      <c r="J769" s="350"/>
      <c r="M769" s="350"/>
      <c r="N769" s="350"/>
      <c r="O769" s="350"/>
      <c r="R769" s="350"/>
      <c r="S769" s="350"/>
      <c r="AA769" s="34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</row>
    <row r="770" spans="1:58" ht="12.75">
      <c r="A770" s="351"/>
      <c r="B770" s="350"/>
      <c r="C770" s="350"/>
      <c r="D770" s="350"/>
      <c r="E770" s="350"/>
      <c r="F770" s="350"/>
      <c r="G770" s="350"/>
      <c r="H770" s="350"/>
      <c r="I770" s="350"/>
      <c r="J770" s="350"/>
      <c r="M770" s="350"/>
      <c r="N770" s="350"/>
      <c r="O770" s="350"/>
      <c r="R770" s="350"/>
      <c r="S770" s="350"/>
      <c r="AA770" s="349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</row>
    <row r="771" spans="1:58" ht="12.75">
      <c r="A771" s="351"/>
      <c r="B771" s="350"/>
      <c r="C771" s="350"/>
      <c r="D771" s="350"/>
      <c r="E771" s="350"/>
      <c r="F771" s="350"/>
      <c r="G771" s="350"/>
      <c r="H771" s="350"/>
      <c r="I771" s="350"/>
      <c r="J771" s="350"/>
      <c r="M771" s="350"/>
      <c r="N771" s="350"/>
      <c r="O771" s="350"/>
      <c r="R771" s="350"/>
      <c r="S771" s="350"/>
      <c r="AA771" s="349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</row>
    <row r="772" spans="1:58" ht="12.75">
      <c r="A772" s="351"/>
      <c r="B772" s="350"/>
      <c r="C772" s="350"/>
      <c r="D772" s="350"/>
      <c r="E772" s="350"/>
      <c r="F772" s="350"/>
      <c r="G772" s="350"/>
      <c r="H772" s="350"/>
      <c r="I772" s="350"/>
      <c r="J772" s="350"/>
      <c r="M772" s="350"/>
      <c r="N772" s="350"/>
      <c r="O772" s="350"/>
      <c r="R772" s="350"/>
      <c r="S772" s="350"/>
      <c r="AA772" s="349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</row>
    <row r="773" spans="1:58" ht="12.75">
      <c r="A773" s="351"/>
      <c r="B773" s="350"/>
      <c r="C773" s="350"/>
      <c r="D773" s="350"/>
      <c r="E773" s="350"/>
      <c r="F773" s="350"/>
      <c r="G773" s="350"/>
      <c r="H773" s="350"/>
      <c r="I773" s="350"/>
      <c r="J773" s="350"/>
      <c r="M773" s="350"/>
      <c r="N773" s="350"/>
      <c r="O773" s="350"/>
      <c r="R773" s="350"/>
      <c r="S773" s="350"/>
      <c r="AA773" s="349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</row>
    <row r="774" spans="1:58" ht="12.75">
      <c r="A774" s="351"/>
      <c r="B774" s="350"/>
      <c r="C774" s="350"/>
      <c r="D774" s="350"/>
      <c r="E774" s="350"/>
      <c r="F774" s="350"/>
      <c r="G774" s="350"/>
      <c r="H774" s="350"/>
      <c r="I774" s="350"/>
      <c r="J774" s="350"/>
      <c r="M774" s="350"/>
      <c r="N774" s="350"/>
      <c r="O774" s="350"/>
      <c r="R774" s="350"/>
      <c r="S774" s="350"/>
      <c r="AA774" s="349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</row>
    <row r="775" spans="1:58" ht="12.75">
      <c r="A775" s="351"/>
      <c r="B775" s="350"/>
      <c r="C775" s="350"/>
      <c r="D775" s="350"/>
      <c r="E775" s="350"/>
      <c r="F775" s="350"/>
      <c r="G775" s="350"/>
      <c r="H775" s="350"/>
      <c r="I775" s="350"/>
      <c r="J775" s="350"/>
      <c r="M775" s="350"/>
      <c r="N775" s="350"/>
      <c r="O775" s="350"/>
      <c r="R775" s="350"/>
      <c r="S775" s="350"/>
      <c r="AA775" s="349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</row>
    <row r="776" spans="1:58" ht="12.75">
      <c r="A776" s="351"/>
      <c r="B776" s="350"/>
      <c r="C776" s="350"/>
      <c r="D776" s="350"/>
      <c r="E776" s="350"/>
      <c r="F776" s="350"/>
      <c r="G776" s="350"/>
      <c r="H776" s="350"/>
      <c r="I776" s="350"/>
      <c r="J776" s="350"/>
      <c r="M776" s="350"/>
      <c r="N776" s="350"/>
      <c r="O776" s="350"/>
      <c r="R776" s="350"/>
      <c r="S776" s="350"/>
      <c r="AA776" s="349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</row>
    <row r="777" spans="1:58" ht="12.75">
      <c r="A777" s="351"/>
      <c r="B777" s="350"/>
      <c r="C777" s="350"/>
      <c r="D777" s="350"/>
      <c r="E777" s="350"/>
      <c r="F777" s="350"/>
      <c r="G777" s="350"/>
      <c r="H777" s="350"/>
      <c r="I777" s="350"/>
      <c r="J777" s="350"/>
      <c r="M777" s="350"/>
      <c r="N777" s="350"/>
      <c r="O777" s="350"/>
      <c r="R777" s="350"/>
      <c r="S777" s="350"/>
      <c r="AA777" s="349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</row>
    <row r="778" spans="1:58" ht="12.75">
      <c r="A778" s="351"/>
      <c r="B778" s="350"/>
      <c r="C778" s="350"/>
      <c r="D778" s="350"/>
      <c r="E778" s="350"/>
      <c r="F778" s="350"/>
      <c r="G778" s="350"/>
      <c r="H778" s="350"/>
      <c r="I778" s="350"/>
      <c r="J778" s="350"/>
      <c r="M778" s="350"/>
      <c r="N778" s="350"/>
      <c r="O778" s="350"/>
      <c r="R778" s="350"/>
      <c r="S778" s="350"/>
      <c r="AA778" s="349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</row>
    <row r="779" spans="1:58" ht="12.75">
      <c r="A779" s="351"/>
      <c r="B779" s="350"/>
      <c r="C779" s="350"/>
      <c r="D779" s="350"/>
      <c r="E779" s="350"/>
      <c r="F779" s="350"/>
      <c r="G779" s="350"/>
      <c r="H779" s="350"/>
      <c r="I779" s="350"/>
      <c r="J779" s="350"/>
      <c r="M779" s="350"/>
      <c r="N779" s="350"/>
      <c r="O779" s="350"/>
      <c r="R779" s="350"/>
      <c r="S779" s="350"/>
      <c r="AA779" s="34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</row>
    <row r="780" spans="1:58" ht="12.75">
      <c r="A780" s="351"/>
      <c r="B780" s="350"/>
      <c r="C780" s="350"/>
      <c r="D780" s="350"/>
      <c r="E780" s="350"/>
      <c r="F780" s="350"/>
      <c r="G780" s="350"/>
      <c r="H780" s="350"/>
      <c r="I780" s="350"/>
      <c r="J780" s="350"/>
      <c r="M780" s="350"/>
      <c r="N780" s="350"/>
      <c r="O780" s="350"/>
      <c r="R780" s="350"/>
      <c r="S780" s="350"/>
      <c r="AA780" s="349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</row>
    <row r="781" spans="1:58" ht="12.75">
      <c r="A781" s="351"/>
      <c r="B781" s="350"/>
      <c r="C781" s="350"/>
      <c r="D781" s="350"/>
      <c r="E781" s="350"/>
      <c r="F781" s="350"/>
      <c r="G781" s="350"/>
      <c r="H781" s="350"/>
      <c r="I781" s="350"/>
      <c r="J781" s="350"/>
      <c r="M781" s="350"/>
      <c r="N781" s="350"/>
      <c r="O781" s="350"/>
      <c r="R781" s="350"/>
      <c r="S781" s="350"/>
      <c r="AA781" s="349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</row>
    <row r="782" spans="1:58" ht="12.75">
      <c r="A782" s="351"/>
      <c r="B782" s="350"/>
      <c r="C782" s="350"/>
      <c r="D782" s="350"/>
      <c r="E782" s="350"/>
      <c r="F782" s="350"/>
      <c r="G782" s="350"/>
      <c r="H782" s="350"/>
      <c r="I782" s="350"/>
      <c r="J782" s="350"/>
      <c r="M782" s="350"/>
      <c r="N782" s="350"/>
      <c r="O782" s="350"/>
      <c r="R782" s="350"/>
      <c r="S782" s="350"/>
      <c r="AA782" s="349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</row>
    <row r="783" spans="1:58" ht="12.75">
      <c r="A783" s="351"/>
      <c r="B783" s="350"/>
      <c r="C783" s="350"/>
      <c r="D783" s="350"/>
      <c r="E783" s="350"/>
      <c r="F783" s="350"/>
      <c r="G783" s="350"/>
      <c r="H783" s="350"/>
      <c r="I783" s="350"/>
      <c r="J783" s="350"/>
      <c r="M783" s="350"/>
      <c r="N783" s="350"/>
      <c r="O783" s="350"/>
      <c r="R783" s="350"/>
      <c r="S783" s="350"/>
      <c r="AA783" s="349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</row>
    <row r="784" spans="1:58" ht="12.75">
      <c r="A784" s="351"/>
      <c r="B784" s="350"/>
      <c r="C784" s="350"/>
      <c r="D784" s="350"/>
      <c r="E784" s="350"/>
      <c r="F784" s="350"/>
      <c r="G784" s="350"/>
      <c r="H784" s="350"/>
      <c r="I784" s="350"/>
      <c r="J784" s="350"/>
      <c r="M784" s="350"/>
      <c r="N784" s="350"/>
      <c r="O784" s="350"/>
      <c r="R784" s="350"/>
      <c r="S784" s="350"/>
      <c r="AA784" s="349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</row>
    <row r="785" spans="1:58" ht="12.75">
      <c r="A785" s="351"/>
      <c r="B785" s="350"/>
      <c r="C785" s="350"/>
      <c r="D785" s="350"/>
      <c r="E785" s="350"/>
      <c r="F785" s="350"/>
      <c r="G785" s="350"/>
      <c r="H785" s="350"/>
      <c r="I785" s="350"/>
      <c r="J785" s="350"/>
      <c r="M785" s="350"/>
      <c r="N785" s="350"/>
      <c r="O785" s="350"/>
      <c r="R785" s="350"/>
      <c r="S785" s="350"/>
      <c r="AA785" s="349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</row>
    <row r="786" spans="1:58" ht="12.75">
      <c r="A786" s="351"/>
      <c r="B786" s="350"/>
      <c r="C786" s="350"/>
      <c r="D786" s="350"/>
      <c r="E786" s="350"/>
      <c r="F786" s="350"/>
      <c r="G786" s="350"/>
      <c r="H786" s="350"/>
      <c r="I786" s="350"/>
      <c r="J786" s="350"/>
      <c r="M786" s="350"/>
      <c r="N786" s="350"/>
      <c r="O786" s="350"/>
      <c r="R786" s="350"/>
      <c r="S786" s="350"/>
      <c r="AA786" s="349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</row>
    <row r="787" spans="1:58" ht="12.75">
      <c r="A787" s="351"/>
      <c r="B787" s="350"/>
      <c r="C787" s="350"/>
      <c r="D787" s="350"/>
      <c r="E787" s="350"/>
      <c r="F787" s="350"/>
      <c r="G787" s="350"/>
      <c r="H787" s="350"/>
      <c r="I787" s="350"/>
      <c r="J787" s="350"/>
      <c r="M787" s="350"/>
      <c r="N787" s="350"/>
      <c r="O787" s="350"/>
      <c r="R787" s="350"/>
      <c r="S787" s="350"/>
      <c r="AA787" s="349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</row>
    <row r="788" spans="1:58" ht="12.75">
      <c r="A788" s="351"/>
      <c r="B788" s="350"/>
      <c r="C788" s="350"/>
      <c r="D788" s="350"/>
      <c r="E788" s="350"/>
      <c r="F788" s="350"/>
      <c r="G788" s="350"/>
      <c r="H788" s="350"/>
      <c r="I788" s="350"/>
      <c r="J788" s="350"/>
      <c r="M788" s="350"/>
      <c r="N788" s="350"/>
      <c r="O788" s="350"/>
      <c r="R788" s="350"/>
      <c r="S788" s="350"/>
      <c r="AA788" s="349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</row>
    <row r="789" spans="1:58" ht="12.75">
      <c r="A789" s="351"/>
      <c r="B789" s="350"/>
      <c r="C789" s="350"/>
      <c r="D789" s="350"/>
      <c r="E789" s="350"/>
      <c r="F789" s="350"/>
      <c r="G789" s="350"/>
      <c r="H789" s="350"/>
      <c r="I789" s="350"/>
      <c r="J789" s="350"/>
      <c r="M789" s="350"/>
      <c r="N789" s="350"/>
      <c r="O789" s="350"/>
      <c r="R789" s="350"/>
      <c r="S789" s="350"/>
      <c r="AA789" s="34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</row>
    <row r="790" spans="1:58" ht="12.75">
      <c r="A790" s="351"/>
      <c r="B790" s="350"/>
      <c r="C790" s="350"/>
      <c r="D790" s="350"/>
      <c r="E790" s="350"/>
      <c r="F790" s="350"/>
      <c r="G790" s="350"/>
      <c r="H790" s="350"/>
      <c r="I790" s="350"/>
      <c r="J790" s="350"/>
      <c r="M790" s="350"/>
      <c r="N790" s="350"/>
      <c r="O790" s="350"/>
      <c r="R790" s="350"/>
      <c r="S790" s="350"/>
      <c r="AA790" s="349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</row>
    <row r="791" spans="1:58" ht="12.75">
      <c r="A791" s="351"/>
      <c r="B791" s="350"/>
      <c r="C791" s="350"/>
      <c r="D791" s="350"/>
      <c r="E791" s="350"/>
      <c r="F791" s="350"/>
      <c r="G791" s="350"/>
      <c r="H791" s="350"/>
      <c r="I791" s="350"/>
      <c r="J791" s="350"/>
      <c r="M791" s="350"/>
      <c r="N791" s="350"/>
      <c r="O791" s="350"/>
      <c r="R791" s="350"/>
      <c r="S791" s="350"/>
      <c r="AA791" s="349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</row>
    <row r="792" spans="1:58" ht="12.75">
      <c r="A792" s="351"/>
      <c r="B792" s="350"/>
      <c r="C792" s="350"/>
      <c r="D792" s="350"/>
      <c r="E792" s="350"/>
      <c r="F792" s="350"/>
      <c r="G792" s="350"/>
      <c r="H792" s="350"/>
      <c r="I792" s="350"/>
      <c r="J792" s="350"/>
      <c r="M792" s="350"/>
      <c r="N792" s="350"/>
      <c r="O792" s="350"/>
      <c r="R792" s="350"/>
      <c r="S792" s="350"/>
      <c r="AA792" s="349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</row>
    <row r="793" spans="1:58" ht="12.75">
      <c r="A793" s="351"/>
      <c r="B793" s="350"/>
      <c r="C793" s="350"/>
      <c r="D793" s="350"/>
      <c r="E793" s="350"/>
      <c r="F793" s="350"/>
      <c r="G793" s="350"/>
      <c r="H793" s="350"/>
      <c r="I793" s="350"/>
      <c r="J793" s="350"/>
      <c r="M793" s="350"/>
      <c r="N793" s="350"/>
      <c r="O793" s="350"/>
      <c r="R793" s="350"/>
      <c r="S793" s="350"/>
      <c r="AA793" s="349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</row>
    <row r="794" spans="1:58" ht="12.75">
      <c r="A794" s="351"/>
      <c r="B794" s="350"/>
      <c r="C794" s="350"/>
      <c r="D794" s="350"/>
      <c r="E794" s="350"/>
      <c r="F794" s="350"/>
      <c r="G794" s="350"/>
      <c r="H794" s="350"/>
      <c r="I794" s="350"/>
      <c r="J794" s="350"/>
      <c r="M794" s="350"/>
      <c r="N794" s="350"/>
      <c r="O794" s="350"/>
      <c r="R794" s="350"/>
      <c r="S794" s="350"/>
      <c r="AA794" s="349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</row>
    <row r="795" spans="1:58" ht="12.75">
      <c r="A795" s="351"/>
      <c r="B795" s="350"/>
      <c r="C795" s="350"/>
      <c r="D795" s="350"/>
      <c r="E795" s="350"/>
      <c r="F795" s="350"/>
      <c r="G795" s="350"/>
      <c r="H795" s="350"/>
      <c r="I795" s="350"/>
      <c r="J795" s="350"/>
      <c r="M795" s="350"/>
      <c r="N795" s="350"/>
      <c r="O795" s="350"/>
      <c r="R795" s="350"/>
      <c r="S795" s="350"/>
      <c r="AA795" s="349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</row>
    <row r="796" spans="1:58" ht="12.75">
      <c r="A796" s="351"/>
      <c r="B796" s="350"/>
      <c r="C796" s="350"/>
      <c r="D796" s="350"/>
      <c r="E796" s="350"/>
      <c r="F796" s="350"/>
      <c r="G796" s="350"/>
      <c r="H796" s="350"/>
      <c r="I796" s="350"/>
      <c r="J796" s="350"/>
      <c r="M796" s="350"/>
      <c r="N796" s="350"/>
      <c r="O796" s="350"/>
      <c r="R796" s="350"/>
      <c r="S796" s="350"/>
      <c r="AA796" s="349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</row>
    <row r="797" spans="1:58" ht="12.75">
      <c r="A797" s="351"/>
      <c r="B797" s="350"/>
      <c r="C797" s="350"/>
      <c r="D797" s="350"/>
      <c r="E797" s="350"/>
      <c r="F797" s="350"/>
      <c r="G797" s="350"/>
      <c r="H797" s="350"/>
      <c r="I797" s="350"/>
      <c r="J797" s="350"/>
      <c r="M797" s="350"/>
      <c r="N797" s="350"/>
      <c r="O797" s="350"/>
      <c r="R797" s="350"/>
      <c r="S797" s="350"/>
      <c r="AA797" s="349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</row>
    <row r="798" spans="1:58" ht="12.75">
      <c r="A798" s="351"/>
      <c r="B798" s="350"/>
      <c r="C798" s="350"/>
      <c r="D798" s="350"/>
      <c r="E798" s="350"/>
      <c r="F798" s="350"/>
      <c r="G798" s="350"/>
      <c r="H798" s="350"/>
      <c r="I798" s="350"/>
      <c r="J798" s="350"/>
      <c r="M798" s="350"/>
      <c r="N798" s="350"/>
      <c r="O798" s="350"/>
      <c r="R798" s="350"/>
      <c r="S798" s="350"/>
      <c r="AA798" s="349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</row>
    <row r="799" spans="1:58" ht="12.75">
      <c r="A799" s="351"/>
      <c r="B799" s="350"/>
      <c r="C799" s="350"/>
      <c r="D799" s="350"/>
      <c r="E799" s="350"/>
      <c r="F799" s="350"/>
      <c r="G799" s="350"/>
      <c r="H799" s="350"/>
      <c r="I799" s="350"/>
      <c r="J799" s="350"/>
      <c r="M799" s="350"/>
      <c r="N799" s="350"/>
      <c r="O799" s="350"/>
      <c r="R799" s="350"/>
      <c r="S799" s="350"/>
      <c r="AA799" s="34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</row>
    <row r="800" spans="1:58" ht="12.75">
      <c r="A800" s="351"/>
      <c r="B800" s="350"/>
      <c r="C800" s="350"/>
      <c r="D800" s="350"/>
      <c r="E800" s="350"/>
      <c r="F800" s="350"/>
      <c r="G800" s="350"/>
      <c r="H800" s="350"/>
      <c r="I800" s="350"/>
      <c r="J800" s="350"/>
      <c r="M800" s="350"/>
      <c r="N800" s="350"/>
      <c r="O800" s="350"/>
      <c r="R800" s="350"/>
      <c r="S800" s="350"/>
      <c r="AA800" s="349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</row>
    <row r="801" spans="1:58" ht="12.75">
      <c r="A801" s="351"/>
      <c r="B801" s="350"/>
      <c r="C801" s="350"/>
      <c r="D801" s="350"/>
      <c r="E801" s="350"/>
      <c r="F801" s="350"/>
      <c r="G801" s="350"/>
      <c r="H801" s="350"/>
      <c r="I801" s="350"/>
      <c r="J801" s="350"/>
      <c r="M801" s="350"/>
      <c r="N801" s="350"/>
      <c r="O801" s="350"/>
      <c r="R801" s="350"/>
      <c r="S801" s="350"/>
      <c r="AA801" s="349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</row>
    <row r="802" spans="1:58" ht="12.75">
      <c r="A802" s="351"/>
      <c r="B802" s="350"/>
      <c r="C802" s="350"/>
      <c r="D802" s="350"/>
      <c r="E802" s="350"/>
      <c r="F802" s="350"/>
      <c r="G802" s="350"/>
      <c r="H802" s="350"/>
      <c r="I802" s="350"/>
      <c r="J802" s="350"/>
      <c r="M802" s="350"/>
      <c r="N802" s="350"/>
      <c r="O802" s="350"/>
      <c r="R802" s="350"/>
      <c r="S802" s="350"/>
      <c r="AA802" s="349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</row>
    <row r="803" spans="1:58" ht="12.75">
      <c r="A803" s="351"/>
      <c r="B803" s="350"/>
      <c r="C803" s="350"/>
      <c r="D803" s="350"/>
      <c r="E803" s="350"/>
      <c r="F803" s="350"/>
      <c r="G803" s="350"/>
      <c r="H803" s="350"/>
      <c r="I803" s="350"/>
      <c r="J803" s="350"/>
      <c r="M803" s="350"/>
      <c r="N803" s="350"/>
      <c r="O803" s="350"/>
      <c r="R803" s="350"/>
      <c r="S803" s="350"/>
      <c r="AA803" s="349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</row>
    <row r="804" spans="1:58" ht="12.75">
      <c r="A804" s="351"/>
      <c r="B804" s="350"/>
      <c r="C804" s="350"/>
      <c r="D804" s="350"/>
      <c r="E804" s="350"/>
      <c r="F804" s="350"/>
      <c r="G804" s="350"/>
      <c r="H804" s="350"/>
      <c r="I804" s="350"/>
      <c r="J804" s="350"/>
      <c r="M804" s="350"/>
      <c r="N804" s="350"/>
      <c r="O804" s="350"/>
      <c r="R804" s="350"/>
      <c r="S804" s="350"/>
      <c r="AA804" s="349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</row>
    <row r="805" spans="1:58" ht="12.75">
      <c r="A805" s="351"/>
      <c r="B805" s="350"/>
      <c r="C805" s="350"/>
      <c r="D805" s="350"/>
      <c r="E805" s="350"/>
      <c r="F805" s="350"/>
      <c r="G805" s="350"/>
      <c r="H805" s="350"/>
      <c r="I805" s="350"/>
      <c r="J805" s="350"/>
      <c r="M805" s="350"/>
      <c r="N805" s="350"/>
      <c r="O805" s="350"/>
      <c r="R805" s="350"/>
      <c r="S805" s="350"/>
      <c r="AA805" s="349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</row>
    <row r="806" spans="1:58" ht="12.75">
      <c r="A806" s="351"/>
      <c r="B806" s="350"/>
      <c r="C806" s="350"/>
      <c r="D806" s="350"/>
      <c r="E806" s="350"/>
      <c r="F806" s="350"/>
      <c r="G806" s="350"/>
      <c r="H806" s="350"/>
      <c r="I806" s="350"/>
      <c r="J806" s="350"/>
      <c r="M806" s="350"/>
      <c r="N806" s="350"/>
      <c r="O806" s="350"/>
      <c r="R806" s="350"/>
      <c r="S806" s="350"/>
      <c r="AA806" s="349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</row>
    <row r="807" spans="1:58" ht="12.75">
      <c r="A807" s="351"/>
      <c r="B807" s="350"/>
      <c r="C807" s="350"/>
      <c r="D807" s="350"/>
      <c r="E807" s="350"/>
      <c r="F807" s="350"/>
      <c r="G807" s="350"/>
      <c r="H807" s="350"/>
      <c r="I807" s="350"/>
      <c r="J807" s="350"/>
      <c r="M807" s="350"/>
      <c r="N807" s="350"/>
      <c r="O807" s="350"/>
      <c r="R807" s="350"/>
      <c r="S807" s="350"/>
      <c r="AA807" s="349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</row>
    <row r="808" spans="1:58" ht="12.75">
      <c r="A808" s="351"/>
      <c r="B808" s="350"/>
      <c r="C808" s="350"/>
      <c r="D808" s="350"/>
      <c r="E808" s="350"/>
      <c r="F808" s="350"/>
      <c r="G808" s="350"/>
      <c r="H808" s="350"/>
      <c r="I808" s="350"/>
      <c r="J808" s="350"/>
      <c r="M808" s="350"/>
      <c r="N808" s="350"/>
      <c r="O808" s="350"/>
      <c r="R808" s="350"/>
      <c r="S808" s="350"/>
      <c r="AA808" s="349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</row>
    <row r="809" spans="1:58" ht="12.75">
      <c r="A809" s="351"/>
      <c r="B809" s="350"/>
      <c r="C809" s="350"/>
      <c r="D809" s="350"/>
      <c r="E809" s="350"/>
      <c r="F809" s="350"/>
      <c r="G809" s="350"/>
      <c r="H809" s="350"/>
      <c r="I809" s="350"/>
      <c r="J809" s="350"/>
      <c r="M809" s="350"/>
      <c r="N809" s="350"/>
      <c r="O809" s="350"/>
      <c r="R809" s="350"/>
      <c r="S809" s="350"/>
      <c r="AA809" s="34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</row>
    <row r="810" spans="1:58" ht="12.75">
      <c r="A810" s="351"/>
      <c r="B810" s="350"/>
      <c r="C810" s="350"/>
      <c r="D810" s="350"/>
      <c r="E810" s="350"/>
      <c r="F810" s="350"/>
      <c r="G810" s="350"/>
      <c r="H810" s="350"/>
      <c r="I810" s="350"/>
      <c r="J810" s="350"/>
      <c r="M810" s="350"/>
      <c r="N810" s="350"/>
      <c r="O810" s="350"/>
      <c r="R810" s="350"/>
      <c r="S810" s="350"/>
      <c r="AA810" s="349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</row>
    <row r="811" spans="1:58" ht="12.75">
      <c r="A811" s="351"/>
      <c r="B811" s="350"/>
      <c r="C811" s="350"/>
      <c r="D811" s="350"/>
      <c r="E811" s="350"/>
      <c r="F811" s="350"/>
      <c r="G811" s="350"/>
      <c r="H811" s="350"/>
      <c r="I811" s="350"/>
      <c r="J811" s="350"/>
      <c r="M811" s="350"/>
      <c r="N811" s="350"/>
      <c r="O811" s="350"/>
      <c r="R811" s="350"/>
      <c r="S811" s="350"/>
      <c r="AA811" s="349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</row>
    <row r="812" spans="1:58" ht="12.75">
      <c r="A812" s="351"/>
      <c r="B812" s="350"/>
      <c r="C812" s="350"/>
      <c r="D812" s="350"/>
      <c r="E812" s="350"/>
      <c r="F812" s="350"/>
      <c r="G812" s="350"/>
      <c r="H812" s="350"/>
      <c r="I812" s="350"/>
      <c r="J812" s="350"/>
      <c r="M812" s="350"/>
      <c r="N812" s="350"/>
      <c r="O812" s="350"/>
      <c r="R812" s="350"/>
      <c r="S812" s="350"/>
      <c r="AA812" s="349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</row>
    <row r="813" spans="1:58" ht="12.75">
      <c r="A813" s="351"/>
      <c r="B813" s="350"/>
      <c r="C813" s="350"/>
      <c r="D813" s="350"/>
      <c r="E813" s="350"/>
      <c r="F813" s="350"/>
      <c r="G813" s="350"/>
      <c r="H813" s="350"/>
      <c r="I813" s="350"/>
      <c r="J813" s="350"/>
      <c r="M813" s="350"/>
      <c r="N813" s="350"/>
      <c r="O813" s="350"/>
      <c r="R813" s="350"/>
      <c r="S813" s="350"/>
      <c r="AA813" s="349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</row>
    <row r="814" spans="1:58" ht="12.75">
      <c r="A814" s="351"/>
      <c r="B814" s="350"/>
      <c r="C814" s="350"/>
      <c r="D814" s="350"/>
      <c r="E814" s="350"/>
      <c r="F814" s="350"/>
      <c r="G814" s="350"/>
      <c r="H814" s="350"/>
      <c r="I814" s="350"/>
      <c r="J814" s="350"/>
      <c r="M814" s="350"/>
      <c r="N814" s="350"/>
      <c r="O814" s="350"/>
      <c r="R814" s="350"/>
      <c r="S814" s="350"/>
      <c r="AA814" s="349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</row>
    <row r="815" spans="1:58" ht="12.75">
      <c r="A815" s="351"/>
      <c r="B815" s="350"/>
      <c r="C815" s="350"/>
      <c r="D815" s="350"/>
      <c r="E815" s="350"/>
      <c r="F815" s="350"/>
      <c r="G815" s="350"/>
      <c r="H815" s="350"/>
      <c r="I815" s="350"/>
      <c r="J815" s="350"/>
      <c r="M815" s="350"/>
      <c r="N815" s="350"/>
      <c r="O815" s="350"/>
      <c r="R815" s="350"/>
      <c r="S815" s="350"/>
      <c r="AA815" s="349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</row>
    <row r="816" spans="1:58" ht="12.75">
      <c r="A816" s="351"/>
      <c r="B816" s="350"/>
      <c r="C816" s="350"/>
      <c r="D816" s="350"/>
      <c r="E816" s="350"/>
      <c r="F816" s="350"/>
      <c r="G816" s="350"/>
      <c r="H816" s="350"/>
      <c r="I816" s="350"/>
      <c r="J816" s="350"/>
      <c r="M816" s="350"/>
      <c r="N816" s="350"/>
      <c r="O816" s="350"/>
      <c r="R816" s="350"/>
      <c r="S816" s="350"/>
      <c r="AA816" s="349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</row>
    <row r="817" spans="1:58" ht="12.75">
      <c r="A817" s="351"/>
      <c r="B817" s="350"/>
      <c r="C817" s="350"/>
      <c r="D817" s="350"/>
      <c r="E817" s="350"/>
      <c r="F817" s="350"/>
      <c r="G817" s="350"/>
      <c r="H817" s="350"/>
      <c r="I817" s="350"/>
      <c r="J817" s="350"/>
      <c r="M817" s="350"/>
      <c r="N817" s="350"/>
      <c r="O817" s="350"/>
      <c r="R817" s="350"/>
      <c r="S817" s="350"/>
      <c r="AA817" s="349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</row>
    <row r="818" spans="1:58" ht="12.75">
      <c r="A818" s="351"/>
      <c r="B818" s="350"/>
      <c r="C818" s="350"/>
      <c r="D818" s="350"/>
      <c r="E818" s="350"/>
      <c r="F818" s="350"/>
      <c r="G818" s="350"/>
      <c r="H818" s="350"/>
      <c r="I818" s="350"/>
      <c r="J818" s="350"/>
      <c r="M818" s="350"/>
      <c r="N818" s="350"/>
      <c r="O818" s="350"/>
      <c r="R818" s="350"/>
      <c r="S818" s="350"/>
      <c r="AA818" s="349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</row>
    <row r="819" spans="1:58" ht="12.75">
      <c r="A819" s="351"/>
      <c r="B819" s="350"/>
      <c r="C819" s="350"/>
      <c r="D819" s="350"/>
      <c r="E819" s="350"/>
      <c r="F819" s="350"/>
      <c r="G819" s="350"/>
      <c r="H819" s="350"/>
      <c r="I819" s="350"/>
      <c r="J819" s="350"/>
      <c r="M819" s="350"/>
      <c r="N819" s="350"/>
      <c r="O819" s="350"/>
      <c r="R819" s="350"/>
      <c r="S819" s="350"/>
      <c r="AA819" s="34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</row>
    <row r="820" spans="1:58" ht="12.75">
      <c r="A820" s="351"/>
      <c r="B820" s="350"/>
      <c r="C820" s="350"/>
      <c r="D820" s="350"/>
      <c r="E820" s="350"/>
      <c r="F820" s="350"/>
      <c r="G820" s="350"/>
      <c r="H820" s="350"/>
      <c r="I820" s="350"/>
      <c r="J820" s="350"/>
      <c r="M820" s="350"/>
      <c r="N820" s="350"/>
      <c r="O820" s="350"/>
      <c r="R820" s="350"/>
      <c r="S820" s="350"/>
      <c r="AA820" s="349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</row>
    <row r="821" spans="1:58" ht="12.75">
      <c r="A821" s="351"/>
      <c r="B821" s="350"/>
      <c r="C821" s="350"/>
      <c r="D821" s="350"/>
      <c r="E821" s="350"/>
      <c r="F821" s="350"/>
      <c r="G821" s="350"/>
      <c r="H821" s="350"/>
      <c r="I821" s="350"/>
      <c r="J821" s="350"/>
      <c r="M821" s="350"/>
      <c r="N821" s="350"/>
      <c r="O821" s="350"/>
      <c r="R821" s="350"/>
      <c r="S821" s="350"/>
      <c r="AA821" s="349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</row>
    <row r="822" spans="1:58" ht="12.75">
      <c r="A822" s="351"/>
      <c r="B822" s="350"/>
      <c r="C822" s="350"/>
      <c r="D822" s="350"/>
      <c r="E822" s="350"/>
      <c r="F822" s="350"/>
      <c r="G822" s="350"/>
      <c r="H822" s="350"/>
      <c r="I822" s="350"/>
      <c r="J822" s="350"/>
      <c r="M822" s="350"/>
      <c r="N822" s="350"/>
      <c r="O822" s="350"/>
      <c r="R822" s="350"/>
      <c r="S822" s="350"/>
      <c r="AA822" s="349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</row>
    <row r="823" spans="1:58" ht="12.75">
      <c r="A823" s="351"/>
      <c r="B823" s="350"/>
      <c r="C823" s="350"/>
      <c r="D823" s="350"/>
      <c r="E823" s="350"/>
      <c r="F823" s="350"/>
      <c r="G823" s="350"/>
      <c r="H823" s="350"/>
      <c r="I823" s="350"/>
      <c r="J823" s="350"/>
      <c r="M823" s="350"/>
      <c r="N823" s="350"/>
      <c r="O823" s="350"/>
      <c r="R823" s="350"/>
      <c r="S823" s="350"/>
      <c r="AA823" s="349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</row>
    <row r="824" spans="1:58" ht="12.75">
      <c r="A824" s="351"/>
      <c r="B824" s="350"/>
      <c r="C824" s="350"/>
      <c r="D824" s="350"/>
      <c r="E824" s="350"/>
      <c r="F824" s="350"/>
      <c r="G824" s="350"/>
      <c r="H824" s="350"/>
      <c r="I824" s="350"/>
      <c r="J824" s="350"/>
      <c r="M824" s="350"/>
      <c r="N824" s="350"/>
      <c r="O824" s="350"/>
      <c r="R824" s="350"/>
      <c r="S824" s="350"/>
      <c r="AA824" s="349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</row>
    <row r="825" spans="1:58" ht="12.75">
      <c r="A825" s="351"/>
      <c r="B825" s="350"/>
      <c r="C825" s="350"/>
      <c r="D825" s="350"/>
      <c r="E825" s="350"/>
      <c r="F825" s="350"/>
      <c r="G825" s="350"/>
      <c r="H825" s="350"/>
      <c r="I825" s="350"/>
      <c r="J825" s="350"/>
      <c r="M825" s="350"/>
      <c r="N825" s="350"/>
      <c r="O825" s="350"/>
      <c r="R825" s="350"/>
      <c r="S825" s="350"/>
      <c r="AA825" s="349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</row>
    <row r="826" spans="1:58" ht="12.75">
      <c r="A826" s="351"/>
      <c r="B826" s="350"/>
      <c r="C826" s="350"/>
      <c r="D826" s="350"/>
      <c r="E826" s="350"/>
      <c r="F826" s="350"/>
      <c r="G826" s="350"/>
      <c r="H826" s="350"/>
      <c r="I826" s="350"/>
      <c r="J826" s="350"/>
      <c r="M826" s="350"/>
      <c r="N826" s="350"/>
      <c r="O826" s="350"/>
      <c r="R826" s="350"/>
      <c r="S826" s="350"/>
      <c r="AA826" s="349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</row>
    <row r="827" spans="1:58" ht="12.75">
      <c r="A827" s="351"/>
      <c r="B827" s="350"/>
      <c r="C827" s="350"/>
      <c r="D827" s="350"/>
      <c r="E827" s="350"/>
      <c r="F827" s="350"/>
      <c r="G827" s="350"/>
      <c r="H827" s="350"/>
      <c r="I827" s="350"/>
      <c r="J827" s="350"/>
      <c r="M827" s="350"/>
      <c r="N827" s="350"/>
      <c r="O827" s="350"/>
      <c r="R827" s="350"/>
      <c r="S827" s="350"/>
      <c r="AA827" s="349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</row>
    <row r="828" spans="1:58" ht="12.75">
      <c r="A828" s="351"/>
      <c r="B828" s="350"/>
      <c r="C828" s="350"/>
      <c r="D828" s="350"/>
      <c r="E828" s="350"/>
      <c r="F828" s="350"/>
      <c r="G828" s="350"/>
      <c r="H828" s="350"/>
      <c r="I828" s="350"/>
      <c r="J828" s="350"/>
      <c r="M828" s="350"/>
      <c r="N828" s="350"/>
      <c r="O828" s="350"/>
      <c r="R828" s="350"/>
      <c r="S828" s="350"/>
      <c r="AA828" s="349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</row>
    <row r="829" spans="1:58" ht="12.75">
      <c r="A829" s="351"/>
      <c r="B829" s="350"/>
      <c r="C829" s="350"/>
      <c r="D829" s="350"/>
      <c r="E829" s="350"/>
      <c r="F829" s="350"/>
      <c r="G829" s="350"/>
      <c r="H829" s="350"/>
      <c r="I829" s="350"/>
      <c r="J829" s="350"/>
      <c r="M829" s="350"/>
      <c r="N829" s="350"/>
      <c r="O829" s="350"/>
      <c r="R829" s="350"/>
      <c r="S829" s="350"/>
      <c r="AA829" s="34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</row>
    <row r="830" spans="1:58" ht="12.75">
      <c r="A830" s="351"/>
      <c r="B830" s="350"/>
      <c r="C830" s="350"/>
      <c r="D830" s="350"/>
      <c r="E830" s="350"/>
      <c r="F830" s="350"/>
      <c r="G830" s="350"/>
      <c r="H830" s="350"/>
      <c r="I830" s="350"/>
      <c r="J830" s="350"/>
      <c r="M830" s="350"/>
      <c r="N830" s="350"/>
      <c r="O830" s="350"/>
      <c r="R830" s="350"/>
      <c r="S830" s="350"/>
      <c r="AA830" s="349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</row>
    <row r="831" spans="1:58" ht="12.75">
      <c r="A831" s="351"/>
      <c r="B831" s="350"/>
      <c r="C831" s="350"/>
      <c r="D831" s="350"/>
      <c r="E831" s="350"/>
      <c r="F831" s="350"/>
      <c r="G831" s="350"/>
      <c r="H831" s="350"/>
      <c r="I831" s="350"/>
      <c r="J831" s="350"/>
      <c r="M831" s="350"/>
      <c r="N831" s="350"/>
      <c r="O831" s="350"/>
      <c r="R831" s="350"/>
      <c r="S831" s="350"/>
      <c r="AA831" s="349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</row>
    <row r="832" spans="1:58" ht="12.75">
      <c r="A832" s="351"/>
      <c r="B832" s="350"/>
      <c r="C832" s="350"/>
      <c r="D832" s="350"/>
      <c r="E832" s="350"/>
      <c r="F832" s="350"/>
      <c r="G832" s="350"/>
      <c r="H832" s="350"/>
      <c r="I832" s="350"/>
      <c r="J832" s="350"/>
      <c r="M832" s="350"/>
      <c r="N832" s="350"/>
      <c r="O832" s="350"/>
      <c r="R832" s="350"/>
      <c r="S832" s="350"/>
      <c r="AA832" s="349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</row>
    <row r="833" spans="1:58" ht="12.75">
      <c r="A833" s="351"/>
      <c r="B833" s="350"/>
      <c r="C833" s="350"/>
      <c r="D833" s="350"/>
      <c r="E833" s="350"/>
      <c r="F833" s="350"/>
      <c r="G833" s="350"/>
      <c r="H833" s="350"/>
      <c r="I833" s="350"/>
      <c r="J833" s="350"/>
      <c r="M833" s="350"/>
      <c r="N833" s="350"/>
      <c r="O833" s="350"/>
      <c r="R833" s="350"/>
      <c r="S833" s="350"/>
      <c r="AA833" s="349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</row>
    <row r="834" spans="1:58" ht="12.75">
      <c r="A834" s="351"/>
      <c r="B834" s="350"/>
      <c r="C834" s="350"/>
      <c r="D834" s="350"/>
      <c r="E834" s="350"/>
      <c r="F834" s="350"/>
      <c r="G834" s="350"/>
      <c r="H834" s="350"/>
      <c r="I834" s="350"/>
      <c r="J834" s="350"/>
      <c r="M834" s="350"/>
      <c r="N834" s="350"/>
      <c r="O834" s="350"/>
      <c r="R834" s="350"/>
      <c r="S834" s="350"/>
      <c r="AA834" s="349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</row>
    <row r="835" spans="1:58" ht="12.75">
      <c r="A835" s="351"/>
      <c r="B835" s="350"/>
      <c r="C835" s="350"/>
      <c r="D835" s="350"/>
      <c r="E835" s="350"/>
      <c r="F835" s="350"/>
      <c r="G835" s="350"/>
      <c r="H835" s="350"/>
      <c r="I835" s="350"/>
      <c r="J835" s="350"/>
      <c r="M835" s="350"/>
      <c r="N835" s="350"/>
      <c r="O835" s="350"/>
      <c r="R835" s="350"/>
      <c r="S835" s="350"/>
      <c r="AA835" s="349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</row>
    <row r="836" spans="1:58" ht="12.75">
      <c r="A836" s="351"/>
      <c r="B836" s="350"/>
      <c r="C836" s="350"/>
      <c r="D836" s="350"/>
      <c r="E836" s="350"/>
      <c r="F836" s="350"/>
      <c r="G836" s="350"/>
      <c r="H836" s="350"/>
      <c r="I836" s="350"/>
      <c r="J836" s="350"/>
      <c r="M836" s="350"/>
      <c r="N836" s="350"/>
      <c r="O836" s="350"/>
      <c r="R836" s="350"/>
      <c r="S836" s="350"/>
      <c r="AA836" s="349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</row>
    <row r="837" spans="1:58" ht="12.75">
      <c r="A837" s="351"/>
      <c r="B837" s="350"/>
      <c r="C837" s="350"/>
      <c r="D837" s="350"/>
      <c r="E837" s="350"/>
      <c r="F837" s="350"/>
      <c r="G837" s="350"/>
      <c r="H837" s="350"/>
      <c r="I837" s="350"/>
      <c r="J837" s="350"/>
      <c r="M837" s="350"/>
      <c r="N837" s="350"/>
      <c r="O837" s="350"/>
      <c r="R837" s="350"/>
      <c r="S837" s="350"/>
      <c r="AA837" s="349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</row>
    <row r="838" spans="1:58" ht="12.75">
      <c r="A838" s="351"/>
      <c r="B838" s="350"/>
      <c r="C838" s="350"/>
      <c r="D838" s="350"/>
      <c r="E838" s="350"/>
      <c r="F838" s="350"/>
      <c r="G838" s="350"/>
      <c r="H838" s="350"/>
      <c r="I838" s="350"/>
      <c r="J838" s="350"/>
      <c r="M838" s="350"/>
      <c r="N838" s="350"/>
      <c r="O838" s="350"/>
      <c r="R838" s="350"/>
      <c r="S838" s="350"/>
      <c r="AA838" s="349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</row>
    <row r="839" spans="1:58" ht="12.75">
      <c r="A839" s="351"/>
      <c r="B839" s="350"/>
      <c r="C839" s="350"/>
      <c r="D839" s="350"/>
      <c r="E839" s="350"/>
      <c r="F839" s="350"/>
      <c r="G839" s="350"/>
      <c r="H839" s="350"/>
      <c r="I839" s="350"/>
      <c r="J839" s="350"/>
      <c r="M839" s="350"/>
      <c r="N839" s="350"/>
      <c r="O839" s="350"/>
      <c r="R839" s="350"/>
      <c r="S839" s="350"/>
      <c r="AA839" s="34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</row>
    <row r="840" spans="1:58" ht="12.75">
      <c r="A840" s="351"/>
      <c r="B840" s="350"/>
      <c r="C840" s="350"/>
      <c r="D840" s="350"/>
      <c r="E840" s="350"/>
      <c r="F840" s="350"/>
      <c r="G840" s="350"/>
      <c r="H840" s="350"/>
      <c r="I840" s="350"/>
      <c r="J840" s="350"/>
      <c r="M840" s="350"/>
      <c r="N840" s="350"/>
      <c r="O840" s="350"/>
      <c r="R840" s="350"/>
      <c r="S840" s="350"/>
      <c r="AA840" s="349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</row>
    <row r="841" spans="1:58" ht="12.75">
      <c r="A841" s="351"/>
      <c r="B841" s="350"/>
      <c r="C841" s="350"/>
      <c r="D841" s="350"/>
      <c r="E841" s="350"/>
      <c r="F841" s="350"/>
      <c r="G841" s="350"/>
      <c r="H841" s="350"/>
      <c r="I841" s="350"/>
      <c r="J841" s="350"/>
      <c r="M841" s="350"/>
      <c r="N841" s="350"/>
      <c r="O841" s="350"/>
      <c r="R841" s="350"/>
      <c r="S841" s="350"/>
      <c r="AA841" s="349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</row>
    <row r="842" spans="1:58" ht="12.75">
      <c r="A842" s="351"/>
      <c r="B842" s="350"/>
      <c r="C842" s="350"/>
      <c r="D842" s="350"/>
      <c r="E842" s="350"/>
      <c r="F842" s="350"/>
      <c r="G842" s="350"/>
      <c r="H842" s="350"/>
      <c r="I842" s="350"/>
      <c r="J842" s="350"/>
      <c r="M842" s="350"/>
      <c r="N842" s="350"/>
      <c r="O842" s="350"/>
      <c r="R842" s="350"/>
      <c r="S842" s="350"/>
      <c r="AA842" s="349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</row>
    <row r="843" spans="1:58" ht="12.75">
      <c r="A843" s="351"/>
      <c r="B843" s="350"/>
      <c r="C843" s="350"/>
      <c r="D843" s="350"/>
      <c r="E843" s="350"/>
      <c r="F843" s="350"/>
      <c r="G843" s="350"/>
      <c r="H843" s="350"/>
      <c r="I843" s="350"/>
      <c r="J843" s="350"/>
      <c r="M843" s="350"/>
      <c r="N843" s="350"/>
      <c r="O843" s="350"/>
      <c r="R843" s="350"/>
      <c r="S843" s="350"/>
      <c r="AA843" s="349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</row>
    <row r="844" spans="1:58" ht="12.75">
      <c r="A844" s="351"/>
      <c r="B844" s="350"/>
      <c r="C844" s="350"/>
      <c r="D844" s="350"/>
      <c r="E844" s="350"/>
      <c r="F844" s="350"/>
      <c r="G844" s="350"/>
      <c r="H844" s="350"/>
      <c r="I844" s="350"/>
      <c r="J844" s="350"/>
      <c r="M844" s="350"/>
      <c r="N844" s="350"/>
      <c r="O844" s="350"/>
      <c r="R844" s="350"/>
      <c r="S844" s="350"/>
      <c r="AA844" s="349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</row>
    <row r="845" spans="1:58" ht="12.75">
      <c r="A845" s="351"/>
      <c r="B845" s="350"/>
      <c r="C845" s="350"/>
      <c r="D845" s="350"/>
      <c r="E845" s="350"/>
      <c r="F845" s="350"/>
      <c r="G845" s="350"/>
      <c r="H845" s="350"/>
      <c r="I845" s="350"/>
      <c r="J845" s="350"/>
      <c r="M845" s="350"/>
      <c r="N845" s="350"/>
      <c r="O845" s="350"/>
      <c r="R845" s="350"/>
      <c r="S845" s="350"/>
      <c r="AA845" s="349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</row>
    <row r="846" spans="1:58" ht="12.75">
      <c r="A846" s="351"/>
      <c r="B846" s="350"/>
      <c r="C846" s="350"/>
      <c r="D846" s="350"/>
      <c r="E846" s="350"/>
      <c r="F846" s="350"/>
      <c r="G846" s="350"/>
      <c r="H846" s="350"/>
      <c r="I846" s="350"/>
      <c r="J846" s="350"/>
      <c r="M846" s="350"/>
      <c r="N846" s="350"/>
      <c r="O846" s="350"/>
      <c r="R846" s="350"/>
      <c r="S846" s="350"/>
      <c r="AA846" s="349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</row>
    <row r="847" spans="1:58" ht="12.75">
      <c r="A847" s="351"/>
      <c r="B847" s="350"/>
      <c r="C847" s="350"/>
      <c r="D847" s="350"/>
      <c r="E847" s="350"/>
      <c r="F847" s="350"/>
      <c r="G847" s="350"/>
      <c r="H847" s="350"/>
      <c r="I847" s="350"/>
      <c r="J847" s="350"/>
      <c r="M847" s="350"/>
      <c r="N847" s="350"/>
      <c r="O847" s="350"/>
      <c r="R847" s="350"/>
      <c r="S847" s="350"/>
      <c r="AA847" s="349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</row>
    <row r="848" spans="1:58" ht="12.75">
      <c r="A848" s="351"/>
      <c r="B848" s="350"/>
      <c r="C848" s="350"/>
      <c r="D848" s="350"/>
      <c r="E848" s="350"/>
      <c r="F848" s="350"/>
      <c r="G848" s="350"/>
      <c r="H848" s="350"/>
      <c r="I848" s="350"/>
      <c r="J848" s="350"/>
      <c r="M848" s="350"/>
      <c r="N848" s="350"/>
      <c r="O848" s="350"/>
      <c r="R848" s="350"/>
      <c r="S848" s="350"/>
      <c r="AA848" s="349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</row>
    <row r="849" spans="1:58" ht="12.75">
      <c r="A849" s="351"/>
      <c r="B849" s="350"/>
      <c r="C849" s="350"/>
      <c r="D849" s="350"/>
      <c r="E849" s="350"/>
      <c r="F849" s="350"/>
      <c r="G849" s="350"/>
      <c r="H849" s="350"/>
      <c r="I849" s="350"/>
      <c r="J849" s="350"/>
      <c r="M849" s="350"/>
      <c r="N849" s="350"/>
      <c r="O849" s="350"/>
      <c r="R849" s="350"/>
      <c r="S849" s="350"/>
      <c r="AA849" s="3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</row>
    <row r="850" spans="1:58" ht="12.75">
      <c r="A850" s="351"/>
      <c r="B850" s="350"/>
      <c r="C850" s="350"/>
      <c r="D850" s="350"/>
      <c r="E850" s="350"/>
      <c r="F850" s="350"/>
      <c r="G850" s="350"/>
      <c r="H850" s="350"/>
      <c r="I850" s="350"/>
      <c r="J850" s="350"/>
      <c r="M850" s="350"/>
      <c r="N850" s="350"/>
      <c r="O850" s="350"/>
      <c r="R850" s="350"/>
      <c r="S850" s="350"/>
      <c r="AA850" s="349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</row>
    <row r="851" spans="1:58" ht="12.75">
      <c r="A851" s="351"/>
      <c r="B851" s="350"/>
      <c r="C851" s="350"/>
      <c r="D851" s="350"/>
      <c r="E851" s="350"/>
      <c r="F851" s="350"/>
      <c r="G851" s="350"/>
      <c r="H851" s="350"/>
      <c r="I851" s="350"/>
      <c r="J851" s="350"/>
      <c r="M851" s="350"/>
      <c r="N851" s="350"/>
      <c r="O851" s="350"/>
      <c r="R851" s="350"/>
      <c r="S851" s="350"/>
      <c r="AA851" s="349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</row>
    <row r="852" spans="1:58" ht="12.75">
      <c r="A852" s="351"/>
      <c r="B852" s="350"/>
      <c r="C852" s="350"/>
      <c r="D852" s="350"/>
      <c r="E852" s="350"/>
      <c r="F852" s="350"/>
      <c r="G852" s="350"/>
      <c r="H852" s="350"/>
      <c r="I852" s="350"/>
      <c r="J852" s="350"/>
      <c r="M852" s="350"/>
      <c r="N852" s="350"/>
      <c r="O852" s="350"/>
      <c r="R852" s="350"/>
      <c r="S852" s="350"/>
      <c r="AA852" s="349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</row>
    <row r="853" spans="1:58" ht="12.75">
      <c r="A853" s="351"/>
      <c r="B853" s="350"/>
      <c r="C853" s="350"/>
      <c r="D853" s="350"/>
      <c r="E853" s="350"/>
      <c r="F853" s="350"/>
      <c r="G853" s="350"/>
      <c r="H853" s="350"/>
      <c r="I853" s="350"/>
      <c r="J853" s="350"/>
      <c r="M853" s="350"/>
      <c r="N853" s="350"/>
      <c r="O853" s="350"/>
      <c r="R853" s="350"/>
      <c r="S853" s="350"/>
      <c r="AA853" s="349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</row>
    <row r="854" spans="1:58" ht="12.75">
      <c r="A854" s="351"/>
      <c r="B854" s="350"/>
      <c r="C854" s="350"/>
      <c r="D854" s="350"/>
      <c r="E854" s="350"/>
      <c r="F854" s="350"/>
      <c r="G854" s="350"/>
      <c r="H854" s="350"/>
      <c r="I854" s="350"/>
      <c r="J854" s="350"/>
      <c r="M854" s="350"/>
      <c r="N854" s="350"/>
      <c r="O854" s="350"/>
      <c r="R854" s="350"/>
      <c r="S854" s="350"/>
      <c r="AA854" s="349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</row>
    <row r="855" spans="1:58" ht="12.75">
      <c r="A855" s="351"/>
      <c r="B855" s="350"/>
      <c r="C855" s="350"/>
      <c r="D855" s="350"/>
      <c r="E855" s="350"/>
      <c r="F855" s="350"/>
      <c r="G855" s="350"/>
      <c r="H855" s="350"/>
      <c r="I855" s="350"/>
      <c r="J855" s="350"/>
      <c r="M855" s="350"/>
      <c r="N855" s="350"/>
      <c r="O855" s="350"/>
      <c r="R855" s="350"/>
      <c r="S855" s="350"/>
      <c r="AA855" s="349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</row>
    <row r="856" spans="1:58" ht="12.75">
      <c r="A856" s="351"/>
      <c r="B856" s="350"/>
      <c r="C856" s="350"/>
      <c r="D856" s="350"/>
      <c r="E856" s="350"/>
      <c r="F856" s="350"/>
      <c r="G856" s="350"/>
      <c r="H856" s="350"/>
      <c r="I856" s="350"/>
      <c r="J856" s="350"/>
      <c r="M856" s="350"/>
      <c r="N856" s="350"/>
      <c r="O856" s="350"/>
      <c r="R856" s="350"/>
      <c r="S856" s="350"/>
      <c r="AA856" s="349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</row>
    <row r="857" spans="1:58" ht="12.75">
      <c r="A857" s="351"/>
      <c r="B857" s="350"/>
      <c r="C857" s="350"/>
      <c r="D857" s="350"/>
      <c r="E857" s="350"/>
      <c r="F857" s="350"/>
      <c r="G857" s="350"/>
      <c r="H857" s="350"/>
      <c r="I857" s="350"/>
      <c r="J857" s="350"/>
      <c r="M857" s="350"/>
      <c r="N857" s="350"/>
      <c r="O857" s="350"/>
      <c r="R857" s="350"/>
      <c r="S857" s="350"/>
      <c r="AA857" s="349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</row>
    <row r="858" spans="1:58" ht="12.75">
      <c r="A858" s="351"/>
      <c r="B858" s="350"/>
      <c r="C858" s="350"/>
      <c r="D858" s="350"/>
      <c r="E858" s="350"/>
      <c r="F858" s="350"/>
      <c r="G858" s="350"/>
      <c r="H858" s="350"/>
      <c r="I858" s="350"/>
      <c r="J858" s="350"/>
      <c r="M858" s="350"/>
      <c r="N858" s="350"/>
      <c r="O858" s="350"/>
      <c r="R858" s="350"/>
      <c r="S858" s="350"/>
      <c r="AA858" s="349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</row>
    <row r="859" spans="1:58" ht="12.75">
      <c r="A859" s="351"/>
      <c r="B859" s="350"/>
      <c r="C859" s="350"/>
      <c r="D859" s="350"/>
      <c r="E859" s="350"/>
      <c r="F859" s="350"/>
      <c r="G859" s="350"/>
      <c r="H859" s="350"/>
      <c r="I859" s="350"/>
      <c r="J859" s="350"/>
      <c r="M859" s="350"/>
      <c r="N859" s="350"/>
      <c r="O859" s="350"/>
      <c r="R859" s="350"/>
      <c r="S859" s="350"/>
      <c r="AA859" s="34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</row>
    <row r="860" spans="1:58" ht="12.75">
      <c r="A860" s="351"/>
      <c r="B860" s="350"/>
      <c r="C860" s="350"/>
      <c r="D860" s="350"/>
      <c r="E860" s="350"/>
      <c r="F860" s="350"/>
      <c r="G860" s="350"/>
      <c r="H860" s="350"/>
      <c r="I860" s="350"/>
      <c r="J860" s="350"/>
      <c r="M860" s="350"/>
      <c r="N860" s="350"/>
      <c r="O860" s="350"/>
      <c r="R860" s="350"/>
      <c r="S860" s="350"/>
      <c r="AA860" s="349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</row>
    <row r="861" spans="1:58" ht="12.75">
      <c r="A861" s="351"/>
      <c r="B861" s="350"/>
      <c r="C861" s="350"/>
      <c r="D861" s="350"/>
      <c r="E861" s="350"/>
      <c r="F861" s="350"/>
      <c r="G861" s="350"/>
      <c r="H861" s="350"/>
      <c r="I861" s="350"/>
      <c r="J861" s="350"/>
      <c r="M861" s="350"/>
      <c r="N861" s="350"/>
      <c r="O861" s="350"/>
      <c r="R861" s="350"/>
      <c r="S861" s="350"/>
      <c r="AA861" s="349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</row>
    <row r="862" spans="1:58" ht="12.75">
      <c r="A862" s="351"/>
      <c r="B862" s="350"/>
      <c r="C862" s="350"/>
      <c r="D862" s="350"/>
      <c r="E862" s="350"/>
      <c r="F862" s="350"/>
      <c r="G862" s="350"/>
      <c r="H862" s="350"/>
      <c r="I862" s="350"/>
      <c r="J862" s="350"/>
      <c r="M862" s="350"/>
      <c r="N862" s="350"/>
      <c r="O862" s="350"/>
      <c r="R862" s="350"/>
      <c r="S862" s="350"/>
      <c r="AA862" s="349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</row>
    <row r="863" spans="1:58" ht="12.75">
      <c r="A863" s="351"/>
      <c r="B863" s="350"/>
      <c r="C863" s="350"/>
      <c r="D863" s="350"/>
      <c r="E863" s="350"/>
      <c r="F863" s="350"/>
      <c r="G863" s="350"/>
      <c r="H863" s="350"/>
      <c r="I863" s="350"/>
      <c r="J863" s="350"/>
      <c r="M863" s="350"/>
      <c r="N863" s="350"/>
      <c r="O863" s="350"/>
      <c r="R863" s="350"/>
      <c r="S863" s="350"/>
      <c r="AA863" s="349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</row>
    <row r="864" spans="1:58" ht="12.75">
      <c r="A864" s="351"/>
      <c r="B864" s="350"/>
      <c r="C864" s="350"/>
      <c r="D864" s="350"/>
      <c r="E864" s="350"/>
      <c r="F864" s="350"/>
      <c r="G864" s="350"/>
      <c r="H864" s="350"/>
      <c r="I864" s="350"/>
      <c r="J864" s="350"/>
      <c r="M864" s="350"/>
      <c r="N864" s="350"/>
      <c r="O864" s="350"/>
      <c r="R864" s="350"/>
      <c r="S864" s="350"/>
      <c r="AA864" s="349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</row>
    <row r="865" spans="1:58" ht="12.75">
      <c r="A865" s="351"/>
      <c r="B865" s="350"/>
      <c r="C865" s="350"/>
      <c r="D865" s="350"/>
      <c r="E865" s="350"/>
      <c r="F865" s="350"/>
      <c r="G865" s="350"/>
      <c r="H865" s="350"/>
      <c r="I865" s="350"/>
      <c r="J865" s="350"/>
      <c r="M865" s="350"/>
      <c r="N865" s="350"/>
      <c r="O865" s="350"/>
      <c r="R865" s="350"/>
      <c r="S865" s="350"/>
      <c r="AA865" s="349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</row>
    <row r="866" spans="1:58" ht="12.75">
      <c r="A866" s="351"/>
      <c r="B866" s="350"/>
      <c r="C866" s="350"/>
      <c r="D866" s="350"/>
      <c r="E866" s="350"/>
      <c r="F866" s="350"/>
      <c r="G866" s="350"/>
      <c r="H866" s="350"/>
      <c r="I866" s="350"/>
      <c r="J866" s="350"/>
      <c r="M866" s="350"/>
      <c r="N866" s="350"/>
      <c r="O866" s="350"/>
      <c r="R866" s="350"/>
      <c r="S866" s="350"/>
      <c r="AA866" s="349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</row>
    <row r="867" spans="1:58" ht="12.75">
      <c r="A867" s="351"/>
      <c r="B867" s="350"/>
      <c r="C867" s="350"/>
      <c r="D867" s="350"/>
      <c r="E867" s="350"/>
      <c r="F867" s="350"/>
      <c r="G867" s="350"/>
      <c r="H867" s="350"/>
      <c r="I867" s="350"/>
      <c r="J867" s="350"/>
      <c r="M867" s="350"/>
      <c r="N867" s="350"/>
      <c r="O867" s="350"/>
      <c r="R867" s="350"/>
      <c r="S867" s="350"/>
      <c r="AA867" s="349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</row>
    <row r="868" spans="1:58" ht="12.75">
      <c r="A868" s="351"/>
      <c r="B868" s="350"/>
      <c r="C868" s="350"/>
      <c r="D868" s="350"/>
      <c r="E868" s="350"/>
      <c r="F868" s="350"/>
      <c r="G868" s="350"/>
      <c r="H868" s="350"/>
      <c r="I868" s="350"/>
      <c r="J868" s="350"/>
      <c r="M868" s="350"/>
      <c r="N868" s="350"/>
      <c r="O868" s="350"/>
      <c r="R868" s="350"/>
      <c r="S868" s="350"/>
      <c r="AA868" s="349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</row>
    <row r="869" spans="1:58" ht="12.75">
      <c r="A869" s="351"/>
      <c r="B869" s="350"/>
      <c r="C869" s="350"/>
      <c r="D869" s="350"/>
      <c r="E869" s="350"/>
      <c r="F869" s="350"/>
      <c r="G869" s="350"/>
      <c r="H869" s="350"/>
      <c r="I869" s="350"/>
      <c r="J869" s="350"/>
      <c r="M869" s="350"/>
      <c r="N869" s="350"/>
      <c r="O869" s="350"/>
      <c r="R869" s="350"/>
      <c r="S869" s="350"/>
      <c r="AA869" s="34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</row>
    <row r="870" spans="1:58" ht="12.75">
      <c r="A870" s="351"/>
      <c r="B870" s="350"/>
      <c r="C870" s="350"/>
      <c r="D870" s="350"/>
      <c r="E870" s="350"/>
      <c r="F870" s="350"/>
      <c r="G870" s="350"/>
      <c r="H870" s="350"/>
      <c r="I870" s="350"/>
      <c r="J870" s="350"/>
      <c r="M870" s="350"/>
      <c r="N870" s="350"/>
      <c r="O870" s="350"/>
      <c r="R870" s="350"/>
      <c r="S870" s="350"/>
      <c r="AA870" s="349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</row>
    <row r="871" spans="1:58" ht="12.75">
      <c r="A871" s="351"/>
      <c r="B871" s="350"/>
      <c r="C871" s="350"/>
      <c r="D871" s="350"/>
      <c r="E871" s="350"/>
      <c r="F871" s="350"/>
      <c r="G871" s="350"/>
      <c r="H871" s="350"/>
      <c r="I871" s="350"/>
      <c r="J871" s="350"/>
      <c r="M871" s="350"/>
      <c r="N871" s="350"/>
      <c r="O871" s="350"/>
      <c r="R871" s="350"/>
      <c r="S871" s="350"/>
      <c r="AA871" s="349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</row>
    <row r="872" spans="1:58" ht="12.75">
      <c r="A872" s="351"/>
      <c r="B872" s="350"/>
      <c r="C872" s="350"/>
      <c r="D872" s="350"/>
      <c r="E872" s="350"/>
      <c r="F872" s="350"/>
      <c r="G872" s="350"/>
      <c r="H872" s="350"/>
      <c r="I872" s="350"/>
      <c r="J872" s="350"/>
      <c r="M872" s="350"/>
      <c r="N872" s="350"/>
      <c r="O872" s="350"/>
      <c r="R872" s="350"/>
      <c r="S872" s="350"/>
      <c r="AA872" s="349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</row>
    <row r="873" spans="1:58" ht="12.75">
      <c r="A873" s="351"/>
      <c r="B873" s="350"/>
      <c r="C873" s="350"/>
      <c r="D873" s="350"/>
      <c r="E873" s="350"/>
      <c r="F873" s="350"/>
      <c r="G873" s="350"/>
      <c r="H873" s="350"/>
      <c r="I873" s="350"/>
      <c r="J873" s="350"/>
      <c r="M873" s="350"/>
      <c r="N873" s="350"/>
      <c r="O873" s="350"/>
      <c r="R873" s="350"/>
      <c r="S873" s="350"/>
      <c r="AA873" s="349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</row>
    <row r="874" spans="1:58" ht="12.75">
      <c r="A874" s="351"/>
      <c r="B874" s="350"/>
      <c r="C874" s="350"/>
      <c r="D874" s="350"/>
      <c r="E874" s="350"/>
      <c r="F874" s="350"/>
      <c r="G874" s="350"/>
      <c r="H874" s="350"/>
      <c r="I874" s="350"/>
      <c r="J874" s="350"/>
      <c r="M874" s="350"/>
      <c r="N874" s="350"/>
      <c r="O874" s="350"/>
      <c r="R874" s="350"/>
      <c r="S874" s="350"/>
      <c r="AA874" s="349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</row>
    <row r="875" spans="1:58" ht="12.75">
      <c r="A875" s="351"/>
      <c r="B875" s="350"/>
      <c r="C875" s="350"/>
      <c r="D875" s="350"/>
      <c r="E875" s="350"/>
      <c r="F875" s="350"/>
      <c r="G875" s="350"/>
      <c r="H875" s="350"/>
      <c r="I875" s="350"/>
      <c r="J875" s="350"/>
      <c r="M875" s="350"/>
      <c r="N875" s="350"/>
      <c r="O875" s="350"/>
      <c r="R875" s="350"/>
      <c r="S875" s="350"/>
      <c r="AA875" s="349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</row>
    <row r="876" spans="1:58" ht="12.75">
      <c r="A876" s="351"/>
      <c r="B876" s="350"/>
      <c r="C876" s="350"/>
      <c r="D876" s="350"/>
      <c r="E876" s="350"/>
      <c r="F876" s="350"/>
      <c r="G876" s="350"/>
      <c r="H876" s="350"/>
      <c r="I876" s="350"/>
      <c r="J876" s="350"/>
      <c r="M876" s="350"/>
      <c r="N876" s="350"/>
      <c r="O876" s="350"/>
      <c r="R876" s="350"/>
      <c r="S876" s="350"/>
      <c r="AA876" s="349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</row>
    <row r="877" spans="1:58" ht="12.75">
      <c r="A877" s="351"/>
      <c r="B877" s="350"/>
      <c r="C877" s="350"/>
      <c r="D877" s="350"/>
      <c r="E877" s="350"/>
      <c r="F877" s="350"/>
      <c r="G877" s="350"/>
      <c r="H877" s="350"/>
      <c r="I877" s="350"/>
      <c r="J877" s="350"/>
      <c r="M877" s="350"/>
      <c r="N877" s="350"/>
      <c r="O877" s="350"/>
      <c r="R877" s="350"/>
      <c r="S877" s="350"/>
      <c r="AA877" s="349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</row>
    <row r="878" spans="1:58" ht="12.75">
      <c r="A878" s="351"/>
      <c r="B878" s="350"/>
      <c r="C878" s="350"/>
      <c r="D878" s="350"/>
      <c r="E878" s="350"/>
      <c r="F878" s="350"/>
      <c r="G878" s="350"/>
      <c r="H878" s="350"/>
      <c r="I878" s="350"/>
      <c r="J878" s="350"/>
      <c r="M878" s="350"/>
      <c r="N878" s="350"/>
      <c r="O878" s="350"/>
      <c r="R878" s="350"/>
      <c r="S878" s="350"/>
      <c r="AA878" s="349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</row>
    <row r="879" spans="1:58" ht="12.75">
      <c r="A879" s="351"/>
      <c r="B879" s="350"/>
      <c r="C879" s="350"/>
      <c r="D879" s="350"/>
      <c r="E879" s="350"/>
      <c r="F879" s="350"/>
      <c r="G879" s="350"/>
      <c r="H879" s="350"/>
      <c r="I879" s="350"/>
      <c r="J879" s="350"/>
      <c r="M879" s="350"/>
      <c r="N879" s="350"/>
      <c r="O879" s="350"/>
      <c r="R879" s="350"/>
      <c r="S879" s="350"/>
      <c r="AA879" s="34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</row>
    <row r="880" spans="1:58" ht="12.75">
      <c r="A880" s="351"/>
      <c r="B880" s="350"/>
      <c r="C880" s="350"/>
      <c r="D880" s="350"/>
      <c r="E880" s="350"/>
      <c r="F880" s="350"/>
      <c r="G880" s="350"/>
      <c r="H880" s="350"/>
      <c r="I880" s="350"/>
      <c r="J880" s="350"/>
      <c r="M880" s="350"/>
      <c r="N880" s="350"/>
      <c r="O880" s="350"/>
      <c r="R880" s="350"/>
      <c r="S880" s="350"/>
      <c r="AA880" s="349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</row>
    <row r="881" spans="1:58" ht="12.75">
      <c r="A881" s="351"/>
      <c r="B881" s="350"/>
      <c r="C881" s="350"/>
      <c r="D881" s="350"/>
      <c r="E881" s="350"/>
      <c r="F881" s="350"/>
      <c r="G881" s="350"/>
      <c r="H881" s="350"/>
      <c r="I881" s="350"/>
      <c r="J881" s="350"/>
      <c r="M881" s="350"/>
      <c r="N881" s="350"/>
      <c r="O881" s="350"/>
      <c r="R881" s="350"/>
      <c r="S881" s="350"/>
      <c r="AA881" s="349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</row>
    <row r="882" spans="1:58" ht="12.75">
      <c r="A882" s="351"/>
      <c r="B882" s="350"/>
      <c r="C882" s="350"/>
      <c r="D882" s="350"/>
      <c r="E882" s="350"/>
      <c r="F882" s="350"/>
      <c r="G882" s="350"/>
      <c r="H882" s="350"/>
      <c r="I882" s="350"/>
      <c r="J882" s="350"/>
      <c r="M882" s="350"/>
      <c r="N882" s="350"/>
      <c r="O882" s="350"/>
      <c r="R882" s="350"/>
      <c r="S882" s="350"/>
      <c r="AA882" s="349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</row>
    <row r="883" spans="1:58" ht="12.75">
      <c r="A883" s="351"/>
      <c r="B883" s="350"/>
      <c r="C883" s="350"/>
      <c r="D883" s="350"/>
      <c r="E883" s="350"/>
      <c r="F883" s="350"/>
      <c r="G883" s="350"/>
      <c r="H883" s="350"/>
      <c r="I883" s="350"/>
      <c r="J883" s="350"/>
      <c r="M883" s="350"/>
      <c r="N883" s="350"/>
      <c r="O883" s="350"/>
      <c r="R883" s="350"/>
      <c r="S883" s="350"/>
      <c r="AA883" s="349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</row>
    <row r="884" spans="1:58" ht="12.75">
      <c r="A884" s="351"/>
      <c r="B884" s="350"/>
      <c r="C884" s="350"/>
      <c r="D884" s="350"/>
      <c r="E884" s="350"/>
      <c r="F884" s="350"/>
      <c r="G884" s="350"/>
      <c r="H884" s="350"/>
      <c r="I884" s="350"/>
      <c r="J884" s="350"/>
      <c r="M884" s="350"/>
      <c r="N884" s="350"/>
      <c r="O884" s="350"/>
      <c r="R884" s="350"/>
      <c r="S884" s="350"/>
      <c r="AA884" s="349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</row>
    <row r="885" spans="1:58" ht="12.75">
      <c r="A885" s="351"/>
      <c r="B885" s="350"/>
      <c r="C885" s="350"/>
      <c r="D885" s="350"/>
      <c r="E885" s="350"/>
      <c r="F885" s="350"/>
      <c r="G885" s="350"/>
      <c r="H885" s="350"/>
      <c r="I885" s="350"/>
      <c r="J885" s="350"/>
      <c r="M885" s="350"/>
      <c r="N885" s="350"/>
      <c r="O885" s="350"/>
      <c r="R885" s="350"/>
      <c r="S885" s="350"/>
      <c r="AA885" s="349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</row>
    <row r="886" spans="1:58" ht="12.75">
      <c r="A886" s="351"/>
      <c r="B886" s="350"/>
      <c r="C886" s="350"/>
      <c r="D886" s="350"/>
      <c r="E886" s="350"/>
      <c r="F886" s="350"/>
      <c r="G886" s="350"/>
      <c r="H886" s="350"/>
      <c r="I886" s="350"/>
      <c r="J886" s="350"/>
      <c r="M886" s="350"/>
      <c r="N886" s="350"/>
      <c r="O886" s="350"/>
      <c r="R886" s="350"/>
      <c r="S886" s="350"/>
      <c r="AA886" s="349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</row>
    <row r="887" spans="1:58" ht="12.75">
      <c r="A887" s="351"/>
      <c r="B887" s="350"/>
      <c r="C887" s="350"/>
      <c r="D887" s="350"/>
      <c r="E887" s="350"/>
      <c r="F887" s="350"/>
      <c r="G887" s="350"/>
      <c r="H887" s="350"/>
      <c r="I887" s="350"/>
      <c r="J887" s="350"/>
      <c r="M887" s="350"/>
      <c r="N887" s="350"/>
      <c r="O887" s="350"/>
      <c r="R887" s="350"/>
      <c r="S887" s="350"/>
      <c r="AA887" s="349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</row>
    <row r="888" spans="1:58" ht="12.75">
      <c r="A888" s="351"/>
      <c r="B888" s="350"/>
      <c r="C888" s="350"/>
      <c r="D888" s="350"/>
      <c r="E888" s="350"/>
      <c r="F888" s="350"/>
      <c r="G888" s="350"/>
      <c r="H888" s="350"/>
      <c r="I888" s="350"/>
      <c r="J888" s="350"/>
      <c r="M888" s="350"/>
      <c r="N888" s="350"/>
      <c r="O888" s="350"/>
      <c r="R888" s="350"/>
      <c r="S888" s="350"/>
      <c r="AA888" s="349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</row>
    <row r="889" spans="1:58" ht="12.75">
      <c r="A889" s="351"/>
      <c r="B889" s="350"/>
      <c r="C889" s="350"/>
      <c r="D889" s="350"/>
      <c r="E889" s="350"/>
      <c r="F889" s="350"/>
      <c r="G889" s="350"/>
      <c r="H889" s="350"/>
      <c r="I889" s="350"/>
      <c r="J889" s="350"/>
      <c r="M889" s="350"/>
      <c r="N889" s="350"/>
      <c r="O889" s="350"/>
      <c r="R889" s="350"/>
      <c r="S889" s="350"/>
      <c r="AA889" s="34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</row>
    <row r="890" spans="1:58" ht="12.75">
      <c r="A890" s="351"/>
      <c r="B890" s="350"/>
      <c r="C890" s="350"/>
      <c r="D890" s="350"/>
      <c r="E890" s="350"/>
      <c r="F890" s="350"/>
      <c r="G890" s="350"/>
      <c r="H890" s="350"/>
      <c r="I890" s="350"/>
      <c r="J890" s="350"/>
      <c r="M890" s="350"/>
      <c r="N890" s="350"/>
      <c r="O890" s="350"/>
      <c r="R890" s="350"/>
      <c r="S890" s="350"/>
      <c r="AA890" s="349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</row>
    <row r="891" spans="1:58" ht="12.75">
      <c r="A891" s="351"/>
      <c r="B891" s="350"/>
      <c r="C891" s="350"/>
      <c r="D891" s="350"/>
      <c r="E891" s="350"/>
      <c r="F891" s="350"/>
      <c r="G891" s="350"/>
      <c r="H891" s="350"/>
      <c r="I891" s="350"/>
      <c r="J891" s="350"/>
      <c r="M891" s="350"/>
      <c r="N891" s="350"/>
      <c r="O891" s="350"/>
      <c r="R891" s="350"/>
      <c r="S891" s="350"/>
      <c r="AA891" s="349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</row>
    <row r="892" spans="1:58" ht="12.75">
      <c r="A892" s="351"/>
      <c r="B892" s="350"/>
      <c r="C892" s="350"/>
      <c r="D892" s="350"/>
      <c r="E892" s="350"/>
      <c r="F892" s="350"/>
      <c r="G892" s="350"/>
      <c r="H892" s="350"/>
      <c r="I892" s="350"/>
      <c r="J892" s="350"/>
      <c r="M892" s="350"/>
      <c r="N892" s="350"/>
      <c r="O892" s="350"/>
      <c r="R892" s="350"/>
      <c r="S892" s="350"/>
      <c r="AA892" s="349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</row>
    <row r="893" spans="1:58" ht="12.75">
      <c r="A893" s="351"/>
      <c r="B893" s="350"/>
      <c r="C893" s="350"/>
      <c r="D893" s="350"/>
      <c r="E893" s="350"/>
      <c r="F893" s="350"/>
      <c r="G893" s="350"/>
      <c r="H893" s="350"/>
      <c r="I893" s="350"/>
      <c r="J893" s="350"/>
      <c r="M893" s="350"/>
      <c r="N893" s="350"/>
      <c r="O893" s="350"/>
      <c r="R893" s="350"/>
      <c r="S893" s="350"/>
      <c r="AA893" s="349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</row>
    <row r="894" spans="1:58" ht="12.75">
      <c r="A894" s="351"/>
      <c r="B894" s="350"/>
      <c r="C894" s="350"/>
      <c r="D894" s="350"/>
      <c r="E894" s="350"/>
      <c r="F894" s="350"/>
      <c r="G894" s="350"/>
      <c r="H894" s="350"/>
      <c r="I894" s="350"/>
      <c r="J894" s="350"/>
      <c r="M894" s="350"/>
      <c r="N894" s="350"/>
      <c r="O894" s="350"/>
      <c r="R894" s="350"/>
      <c r="S894" s="350"/>
      <c r="AA894" s="349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</row>
    <row r="895" spans="1:58" ht="12.75">
      <c r="A895" s="351"/>
      <c r="B895" s="350"/>
      <c r="C895" s="350"/>
      <c r="D895" s="350"/>
      <c r="E895" s="350"/>
      <c r="F895" s="350"/>
      <c r="G895" s="350"/>
      <c r="H895" s="350"/>
      <c r="I895" s="350"/>
      <c r="J895" s="350"/>
      <c r="M895" s="350"/>
      <c r="N895" s="350"/>
      <c r="O895" s="350"/>
      <c r="R895" s="350"/>
      <c r="S895" s="350"/>
      <c r="AA895" s="349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</row>
    <row r="896" spans="1:58" ht="12.75">
      <c r="A896" s="351"/>
      <c r="B896" s="350"/>
      <c r="C896" s="350"/>
      <c r="D896" s="350"/>
      <c r="E896" s="350"/>
      <c r="F896" s="350"/>
      <c r="G896" s="350"/>
      <c r="H896" s="350"/>
      <c r="I896" s="350"/>
      <c r="J896" s="350"/>
      <c r="M896" s="350"/>
      <c r="N896" s="350"/>
      <c r="O896" s="350"/>
      <c r="R896" s="350"/>
      <c r="S896" s="350"/>
      <c r="AA896" s="349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</row>
    <row r="897" spans="1:58" ht="12.75">
      <c r="A897" s="351"/>
      <c r="B897" s="350"/>
      <c r="C897" s="350"/>
      <c r="D897" s="350"/>
      <c r="E897" s="350"/>
      <c r="F897" s="350"/>
      <c r="G897" s="350"/>
      <c r="H897" s="350"/>
      <c r="I897" s="350"/>
      <c r="J897" s="350"/>
      <c r="M897" s="350"/>
      <c r="N897" s="350"/>
      <c r="O897" s="350"/>
      <c r="R897" s="350"/>
      <c r="S897" s="350"/>
      <c r="AA897" s="349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</row>
    <row r="898" spans="1:58" ht="12.75">
      <c r="A898" s="351"/>
      <c r="B898" s="350"/>
      <c r="C898" s="350"/>
      <c r="D898" s="350"/>
      <c r="E898" s="350"/>
      <c r="F898" s="350"/>
      <c r="G898" s="350"/>
      <c r="H898" s="350"/>
      <c r="I898" s="350"/>
      <c r="J898" s="350"/>
      <c r="M898" s="350"/>
      <c r="N898" s="350"/>
      <c r="O898" s="350"/>
      <c r="R898" s="350"/>
      <c r="S898" s="350"/>
      <c r="AA898" s="349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</row>
    <row r="899" spans="1:58" ht="12.75">
      <c r="A899" s="351"/>
      <c r="B899" s="350"/>
      <c r="C899" s="350"/>
      <c r="D899" s="350"/>
      <c r="E899" s="350"/>
      <c r="F899" s="350"/>
      <c r="G899" s="350"/>
      <c r="H899" s="350"/>
      <c r="I899" s="350"/>
      <c r="J899" s="350"/>
      <c r="M899" s="350"/>
      <c r="N899" s="350"/>
      <c r="O899" s="350"/>
      <c r="R899" s="350"/>
      <c r="S899" s="350"/>
      <c r="AA899" s="34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</row>
    <row r="900" spans="1:58" ht="12.75">
      <c r="A900" s="351"/>
      <c r="B900" s="350"/>
      <c r="C900" s="350"/>
      <c r="D900" s="350"/>
      <c r="E900" s="350"/>
      <c r="F900" s="350"/>
      <c r="G900" s="350"/>
      <c r="H900" s="350"/>
      <c r="I900" s="350"/>
      <c r="J900" s="350"/>
      <c r="M900" s="350"/>
      <c r="N900" s="350"/>
      <c r="O900" s="350"/>
      <c r="R900" s="350"/>
      <c r="S900" s="350"/>
      <c r="AA900" s="349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</row>
    <row r="901" spans="1:58" ht="12.75">
      <c r="A901" s="351"/>
      <c r="B901" s="350"/>
      <c r="C901" s="350"/>
      <c r="D901" s="350"/>
      <c r="E901" s="350"/>
      <c r="F901" s="350"/>
      <c r="G901" s="350"/>
      <c r="H901" s="350"/>
      <c r="I901" s="350"/>
      <c r="J901" s="350"/>
      <c r="M901" s="350"/>
      <c r="N901" s="350"/>
      <c r="O901" s="350"/>
      <c r="R901" s="350"/>
      <c r="S901" s="350"/>
      <c r="AA901" s="349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</row>
    <row r="902" spans="1:58" ht="12.75">
      <c r="A902" s="351"/>
      <c r="B902" s="350"/>
      <c r="C902" s="350"/>
      <c r="D902" s="350"/>
      <c r="E902" s="350"/>
      <c r="F902" s="350"/>
      <c r="G902" s="350"/>
      <c r="H902" s="350"/>
      <c r="I902" s="350"/>
      <c r="J902" s="350"/>
      <c r="M902" s="350"/>
      <c r="N902" s="350"/>
      <c r="O902" s="350"/>
      <c r="R902" s="350"/>
      <c r="S902" s="350"/>
      <c r="AA902" s="349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</row>
    <row r="903" spans="1:58" ht="12.75">
      <c r="A903" s="351"/>
      <c r="B903" s="350"/>
      <c r="C903" s="350"/>
      <c r="D903" s="350"/>
      <c r="E903" s="350"/>
      <c r="F903" s="350"/>
      <c r="G903" s="350"/>
      <c r="H903" s="350"/>
      <c r="I903" s="350"/>
      <c r="J903" s="350"/>
      <c r="M903" s="350"/>
      <c r="N903" s="350"/>
      <c r="O903" s="350"/>
      <c r="R903" s="350"/>
      <c r="S903" s="350"/>
      <c r="AA903" s="349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</row>
    <row r="904" spans="1:58" ht="12.75">
      <c r="A904" s="351"/>
      <c r="B904" s="350"/>
      <c r="C904" s="350"/>
      <c r="D904" s="350"/>
      <c r="E904" s="350"/>
      <c r="F904" s="350"/>
      <c r="G904" s="350"/>
      <c r="H904" s="350"/>
      <c r="I904" s="350"/>
      <c r="J904" s="350"/>
      <c r="M904" s="350"/>
      <c r="N904" s="350"/>
      <c r="O904" s="350"/>
      <c r="R904" s="350"/>
      <c r="S904" s="350"/>
      <c r="AA904" s="349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</row>
    <row r="905" spans="1:58" ht="12.75">
      <c r="A905" s="351"/>
      <c r="B905" s="350"/>
      <c r="C905" s="350"/>
      <c r="D905" s="350"/>
      <c r="E905" s="350"/>
      <c r="F905" s="350"/>
      <c r="G905" s="350"/>
      <c r="H905" s="350"/>
      <c r="I905" s="350"/>
      <c r="J905" s="350"/>
      <c r="M905" s="350"/>
      <c r="N905" s="350"/>
      <c r="O905" s="350"/>
      <c r="R905" s="350"/>
      <c r="S905" s="350"/>
      <c r="AA905" s="349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</row>
    <row r="906" spans="1:58" ht="12.75">
      <c r="A906" s="351"/>
      <c r="B906" s="350"/>
      <c r="C906" s="350"/>
      <c r="D906" s="350"/>
      <c r="E906" s="350"/>
      <c r="F906" s="350"/>
      <c r="G906" s="350"/>
      <c r="H906" s="350"/>
      <c r="I906" s="350"/>
      <c r="J906" s="350"/>
      <c r="M906" s="350"/>
      <c r="N906" s="350"/>
      <c r="O906" s="350"/>
      <c r="R906" s="350"/>
      <c r="S906" s="350"/>
      <c r="AA906" s="349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</row>
    <row r="907" spans="1:58" ht="12.75">
      <c r="A907" s="351"/>
      <c r="B907" s="350"/>
      <c r="C907" s="350"/>
      <c r="D907" s="350"/>
      <c r="E907" s="350"/>
      <c r="F907" s="350"/>
      <c r="G907" s="350"/>
      <c r="H907" s="350"/>
      <c r="I907" s="350"/>
      <c r="J907" s="350"/>
      <c r="M907" s="350"/>
      <c r="N907" s="350"/>
      <c r="O907" s="350"/>
      <c r="R907" s="350"/>
      <c r="S907" s="350"/>
      <c r="AA907" s="349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</row>
    <row r="908" spans="1:58" ht="12.75">
      <c r="A908" s="351"/>
      <c r="B908" s="350"/>
      <c r="C908" s="350"/>
      <c r="D908" s="350"/>
      <c r="E908" s="350"/>
      <c r="F908" s="350"/>
      <c r="G908" s="350"/>
      <c r="H908" s="350"/>
      <c r="I908" s="350"/>
      <c r="J908" s="350"/>
      <c r="M908" s="350"/>
      <c r="N908" s="350"/>
      <c r="O908" s="350"/>
      <c r="R908" s="350"/>
      <c r="S908" s="350"/>
      <c r="AA908" s="349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</row>
    <row r="909" spans="1:58" ht="12.75">
      <c r="A909" s="351"/>
      <c r="B909" s="350"/>
      <c r="C909" s="350"/>
      <c r="D909" s="350"/>
      <c r="E909" s="350"/>
      <c r="F909" s="350"/>
      <c r="G909" s="350"/>
      <c r="H909" s="350"/>
      <c r="I909" s="350"/>
      <c r="J909" s="350"/>
      <c r="M909" s="350"/>
      <c r="N909" s="350"/>
      <c r="O909" s="350"/>
      <c r="R909" s="350"/>
      <c r="S909" s="350"/>
      <c r="AA909" s="34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</row>
    <row r="910" spans="1:58" ht="12.75">
      <c r="A910" s="351"/>
      <c r="B910" s="350"/>
      <c r="C910" s="350"/>
      <c r="D910" s="350"/>
      <c r="E910" s="350"/>
      <c r="F910" s="350"/>
      <c r="G910" s="350"/>
      <c r="H910" s="350"/>
      <c r="I910" s="350"/>
      <c r="J910" s="350"/>
      <c r="M910" s="350"/>
      <c r="N910" s="350"/>
      <c r="O910" s="350"/>
      <c r="R910" s="350"/>
      <c r="S910" s="350"/>
      <c r="AA910" s="349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</row>
    <row r="911" spans="1:58" ht="12.75">
      <c r="A911" s="351"/>
      <c r="B911" s="350"/>
      <c r="C911" s="350"/>
      <c r="D911" s="350"/>
      <c r="E911" s="350"/>
      <c r="F911" s="350"/>
      <c r="G911" s="350"/>
      <c r="H911" s="350"/>
      <c r="I911" s="350"/>
      <c r="J911" s="350"/>
      <c r="M911" s="350"/>
      <c r="N911" s="350"/>
      <c r="O911" s="350"/>
      <c r="R911" s="350"/>
      <c r="S911" s="350"/>
      <c r="AA911" s="349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</row>
    <row r="912" spans="1:58" ht="12.75">
      <c r="A912" s="351"/>
      <c r="B912" s="350"/>
      <c r="C912" s="350"/>
      <c r="D912" s="350"/>
      <c r="E912" s="350"/>
      <c r="F912" s="350"/>
      <c r="G912" s="350"/>
      <c r="H912" s="350"/>
      <c r="I912" s="350"/>
      <c r="J912" s="350"/>
      <c r="M912" s="350"/>
      <c r="N912" s="350"/>
      <c r="O912" s="350"/>
      <c r="R912" s="350"/>
      <c r="S912" s="350"/>
      <c r="AA912" s="349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</row>
    <row r="913" spans="1:58" ht="12.75">
      <c r="A913" s="351"/>
      <c r="B913" s="350"/>
      <c r="C913" s="350"/>
      <c r="D913" s="350"/>
      <c r="E913" s="350"/>
      <c r="F913" s="350"/>
      <c r="G913" s="350"/>
      <c r="H913" s="350"/>
      <c r="I913" s="350"/>
      <c r="J913" s="350"/>
      <c r="M913" s="350"/>
      <c r="N913" s="350"/>
      <c r="O913" s="350"/>
      <c r="R913" s="350"/>
      <c r="S913" s="350"/>
      <c r="AA913" s="349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</row>
    <row r="914" spans="1:58" ht="12.75">
      <c r="A914" s="351"/>
      <c r="B914" s="350"/>
      <c r="C914" s="350"/>
      <c r="D914" s="350"/>
      <c r="E914" s="350"/>
      <c r="F914" s="350"/>
      <c r="G914" s="350"/>
      <c r="H914" s="350"/>
      <c r="I914" s="350"/>
      <c r="J914" s="350"/>
      <c r="M914" s="350"/>
      <c r="N914" s="350"/>
      <c r="O914" s="350"/>
      <c r="R914" s="350"/>
      <c r="S914" s="350"/>
      <c r="AA914" s="349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</row>
    <row r="915" spans="1:58" ht="12.75">
      <c r="A915" s="351"/>
      <c r="B915" s="350"/>
      <c r="C915" s="350"/>
      <c r="D915" s="350"/>
      <c r="E915" s="350"/>
      <c r="F915" s="350"/>
      <c r="G915" s="350"/>
      <c r="H915" s="350"/>
      <c r="I915" s="350"/>
      <c r="J915" s="350"/>
      <c r="M915" s="350"/>
      <c r="N915" s="350"/>
      <c r="O915" s="350"/>
      <c r="R915" s="350"/>
      <c r="S915" s="350"/>
      <c r="AA915" s="349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</row>
    <row r="916" spans="1:58" ht="12.75">
      <c r="A916" s="351"/>
      <c r="B916" s="350"/>
      <c r="C916" s="350"/>
      <c r="D916" s="350"/>
      <c r="E916" s="350"/>
      <c r="F916" s="350"/>
      <c r="G916" s="350"/>
      <c r="H916" s="350"/>
      <c r="I916" s="350"/>
      <c r="J916" s="350"/>
      <c r="M916" s="350"/>
      <c r="N916" s="350"/>
      <c r="O916" s="350"/>
      <c r="R916" s="350"/>
      <c r="S916" s="350"/>
      <c r="AA916" s="349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</row>
    <row r="917" spans="1:58" ht="12.75">
      <c r="A917" s="351"/>
      <c r="B917" s="350"/>
      <c r="C917" s="350"/>
      <c r="D917" s="350"/>
      <c r="E917" s="350"/>
      <c r="F917" s="350"/>
      <c r="G917" s="350"/>
      <c r="H917" s="350"/>
      <c r="I917" s="350"/>
      <c r="J917" s="350"/>
      <c r="M917" s="350"/>
      <c r="N917" s="350"/>
      <c r="O917" s="350"/>
      <c r="R917" s="350"/>
      <c r="S917" s="350"/>
      <c r="AA917" s="349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</row>
    <row r="918" spans="1:58" ht="12.75">
      <c r="A918" s="351"/>
      <c r="B918" s="350"/>
      <c r="C918" s="350"/>
      <c r="D918" s="350"/>
      <c r="E918" s="350"/>
      <c r="F918" s="350"/>
      <c r="G918" s="350"/>
      <c r="H918" s="350"/>
      <c r="I918" s="350"/>
      <c r="J918" s="350"/>
      <c r="M918" s="350"/>
      <c r="N918" s="350"/>
      <c r="O918" s="350"/>
      <c r="R918" s="350"/>
      <c r="S918" s="350"/>
      <c r="AA918" s="349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</row>
    <row r="919" spans="1:58" ht="12.75">
      <c r="A919" s="351"/>
      <c r="B919" s="350"/>
      <c r="C919" s="350"/>
      <c r="D919" s="350"/>
      <c r="E919" s="350"/>
      <c r="F919" s="350"/>
      <c r="G919" s="350"/>
      <c r="H919" s="350"/>
      <c r="I919" s="350"/>
      <c r="J919" s="350"/>
      <c r="M919" s="350"/>
      <c r="N919" s="350"/>
      <c r="O919" s="350"/>
      <c r="R919" s="350"/>
      <c r="S919" s="350"/>
      <c r="AA919" s="34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</row>
    <row r="920" spans="1:58" ht="12.75">
      <c r="A920" s="351"/>
      <c r="B920" s="350"/>
      <c r="C920" s="350"/>
      <c r="D920" s="350"/>
      <c r="E920" s="350"/>
      <c r="F920" s="350"/>
      <c r="G920" s="350"/>
      <c r="H920" s="350"/>
      <c r="I920" s="350"/>
      <c r="J920" s="350"/>
      <c r="M920" s="350"/>
      <c r="N920" s="350"/>
      <c r="O920" s="350"/>
      <c r="R920" s="350"/>
      <c r="S920" s="350"/>
      <c r="AA920" s="349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</row>
    <row r="921" spans="1:58" ht="12.75">
      <c r="A921" s="351"/>
      <c r="B921" s="350"/>
      <c r="C921" s="350"/>
      <c r="D921" s="350"/>
      <c r="E921" s="350"/>
      <c r="F921" s="350"/>
      <c r="G921" s="350"/>
      <c r="H921" s="350"/>
      <c r="I921" s="350"/>
      <c r="J921" s="350"/>
      <c r="M921" s="350"/>
      <c r="N921" s="350"/>
      <c r="O921" s="350"/>
      <c r="R921" s="350"/>
      <c r="S921" s="350"/>
      <c r="AA921" s="349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</row>
    <row r="922" spans="1:58" ht="12.75">
      <c r="A922" s="351"/>
      <c r="B922" s="350"/>
      <c r="C922" s="350"/>
      <c r="D922" s="350"/>
      <c r="E922" s="350"/>
      <c r="F922" s="350"/>
      <c r="G922" s="350"/>
      <c r="H922" s="350"/>
      <c r="I922" s="350"/>
      <c r="J922" s="350"/>
      <c r="M922" s="350"/>
      <c r="N922" s="350"/>
      <c r="O922" s="350"/>
      <c r="R922" s="350"/>
      <c r="S922" s="350"/>
      <c r="AA922" s="349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</row>
    <row r="923" spans="1:58" ht="12.75">
      <c r="A923" s="351"/>
      <c r="B923" s="350"/>
      <c r="C923" s="350"/>
      <c r="D923" s="350"/>
      <c r="E923" s="350"/>
      <c r="F923" s="350"/>
      <c r="G923" s="350"/>
      <c r="H923" s="350"/>
      <c r="I923" s="350"/>
      <c r="J923" s="350"/>
      <c r="M923" s="350"/>
      <c r="N923" s="350"/>
      <c r="O923" s="350"/>
      <c r="R923" s="350"/>
      <c r="S923" s="350"/>
      <c r="AA923" s="349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</row>
    <row r="924" spans="1:58" ht="12.75">
      <c r="A924" s="351"/>
      <c r="B924" s="350"/>
      <c r="C924" s="350"/>
      <c r="D924" s="350"/>
      <c r="E924" s="350"/>
      <c r="F924" s="350"/>
      <c r="G924" s="350"/>
      <c r="H924" s="350"/>
      <c r="I924" s="350"/>
      <c r="J924" s="350"/>
      <c r="M924" s="350"/>
      <c r="N924" s="350"/>
      <c r="O924" s="350"/>
      <c r="R924" s="350"/>
      <c r="S924" s="350"/>
      <c r="AA924" s="349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</row>
    <row r="925" spans="1:58" ht="12.75">
      <c r="A925" s="351"/>
      <c r="B925" s="350"/>
      <c r="C925" s="350"/>
      <c r="D925" s="350"/>
      <c r="E925" s="350"/>
      <c r="F925" s="350"/>
      <c r="G925" s="350"/>
      <c r="H925" s="350"/>
      <c r="I925" s="350"/>
      <c r="J925" s="350"/>
      <c r="M925" s="350"/>
      <c r="N925" s="350"/>
      <c r="O925" s="350"/>
      <c r="R925" s="350"/>
      <c r="S925" s="350"/>
      <c r="AA925" s="349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</row>
    <row r="926" spans="1:58" ht="12.75">
      <c r="A926" s="351"/>
      <c r="B926" s="350"/>
      <c r="C926" s="350"/>
      <c r="D926" s="350"/>
      <c r="E926" s="350"/>
      <c r="F926" s="350"/>
      <c r="G926" s="350"/>
      <c r="H926" s="350"/>
      <c r="I926" s="350"/>
      <c r="J926" s="350"/>
      <c r="M926" s="350"/>
      <c r="N926" s="350"/>
      <c r="O926" s="350"/>
      <c r="R926" s="350"/>
      <c r="S926" s="350"/>
      <c r="AA926" s="349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</row>
    <row r="927" spans="1:58" ht="12.75">
      <c r="A927" s="351"/>
      <c r="B927" s="350"/>
      <c r="C927" s="350"/>
      <c r="D927" s="350"/>
      <c r="E927" s="350"/>
      <c r="F927" s="350"/>
      <c r="G927" s="350"/>
      <c r="H927" s="350"/>
      <c r="I927" s="350"/>
      <c r="J927" s="350"/>
      <c r="M927" s="350"/>
      <c r="N927" s="350"/>
      <c r="O927" s="350"/>
      <c r="R927" s="350"/>
      <c r="S927" s="350"/>
      <c r="AA927" s="349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</row>
    <row r="928" spans="1:58" ht="12.75">
      <c r="A928" s="351"/>
      <c r="B928" s="350"/>
      <c r="C928" s="350"/>
      <c r="D928" s="350"/>
      <c r="E928" s="350"/>
      <c r="F928" s="350"/>
      <c r="G928" s="350"/>
      <c r="H928" s="350"/>
      <c r="I928" s="350"/>
      <c r="J928" s="350"/>
      <c r="M928" s="350"/>
      <c r="N928" s="350"/>
      <c r="O928" s="350"/>
      <c r="R928" s="350"/>
      <c r="S928" s="350"/>
      <c r="AA928" s="349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</row>
    <row r="929" spans="1:58" ht="12.75">
      <c r="A929" s="351"/>
      <c r="B929" s="350"/>
      <c r="C929" s="350"/>
      <c r="D929" s="350"/>
      <c r="E929" s="350"/>
      <c r="F929" s="350"/>
      <c r="G929" s="350"/>
      <c r="H929" s="350"/>
      <c r="I929" s="350"/>
      <c r="J929" s="350"/>
      <c r="M929" s="350"/>
      <c r="N929" s="350"/>
      <c r="O929" s="350"/>
      <c r="R929" s="350"/>
      <c r="S929" s="350"/>
      <c r="AA929" s="34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</row>
    <row r="930" spans="1:58" ht="12.75">
      <c r="A930" s="351"/>
      <c r="B930" s="350"/>
      <c r="C930" s="350"/>
      <c r="D930" s="350"/>
      <c r="E930" s="350"/>
      <c r="F930" s="350"/>
      <c r="G930" s="350"/>
      <c r="H930" s="350"/>
      <c r="I930" s="350"/>
      <c r="J930" s="350"/>
      <c r="M930" s="350"/>
      <c r="N930" s="350"/>
      <c r="O930" s="350"/>
      <c r="R930" s="350"/>
      <c r="S930" s="350"/>
      <c r="AA930" s="349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</row>
    <row r="931" spans="1:58" ht="12.75">
      <c r="A931" s="351"/>
      <c r="B931" s="350"/>
      <c r="C931" s="350"/>
      <c r="D931" s="350"/>
      <c r="E931" s="350"/>
      <c r="F931" s="350"/>
      <c r="G931" s="350"/>
      <c r="H931" s="350"/>
      <c r="I931" s="350"/>
      <c r="J931" s="350"/>
      <c r="M931" s="350"/>
      <c r="N931" s="350"/>
      <c r="O931" s="350"/>
      <c r="R931" s="350"/>
      <c r="S931" s="350"/>
      <c r="AA931" s="349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</row>
    <row r="932" spans="1:58" ht="12.75">
      <c r="A932" s="351"/>
      <c r="B932" s="350"/>
      <c r="C932" s="350"/>
      <c r="D932" s="350"/>
      <c r="E932" s="350"/>
      <c r="F932" s="350"/>
      <c r="G932" s="350"/>
      <c r="H932" s="350"/>
      <c r="I932" s="350"/>
      <c r="J932" s="350"/>
      <c r="M932" s="350"/>
      <c r="N932" s="350"/>
      <c r="O932" s="350"/>
      <c r="R932" s="350"/>
      <c r="S932" s="350"/>
      <c r="AA932" s="349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</row>
    <row r="933" spans="1:58" ht="12.75">
      <c r="A933" s="351"/>
      <c r="B933" s="350"/>
      <c r="C933" s="350"/>
      <c r="D933" s="350"/>
      <c r="E933" s="350"/>
      <c r="F933" s="350"/>
      <c r="G933" s="350"/>
      <c r="H933" s="350"/>
      <c r="I933" s="350"/>
      <c r="J933" s="350"/>
      <c r="M933" s="350"/>
      <c r="N933" s="350"/>
      <c r="O933" s="350"/>
      <c r="R933" s="350"/>
      <c r="S933" s="350"/>
      <c r="AA933" s="349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</row>
    <row r="934" spans="1:58" ht="12.75">
      <c r="A934" s="351"/>
      <c r="B934" s="350"/>
      <c r="C934" s="350"/>
      <c r="D934" s="350"/>
      <c r="E934" s="350"/>
      <c r="F934" s="350"/>
      <c r="G934" s="350"/>
      <c r="H934" s="350"/>
      <c r="I934" s="350"/>
      <c r="J934" s="350"/>
      <c r="M934" s="350"/>
      <c r="N934" s="350"/>
      <c r="O934" s="350"/>
      <c r="R934" s="350"/>
      <c r="S934" s="350"/>
      <c r="AA934" s="349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</row>
    <row r="935" spans="1:58" ht="12.75">
      <c r="A935" s="351"/>
      <c r="B935" s="350"/>
      <c r="C935" s="350"/>
      <c r="D935" s="350"/>
      <c r="E935" s="350"/>
      <c r="F935" s="350"/>
      <c r="G935" s="350"/>
      <c r="H935" s="350"/>
      <c r="I935" s="350"/>
      <c r="J935" s="350"/>
      <c r="M935" s="350"/>
      <c r="N935" s="350"/>
      <c r="O935" s="350"/>
      <c r="R935" s="350"/>
      <c r="S935" s="350"/>
      <c r="AA935" s="349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</row>
    <row r="936" spans="1:58" ht="12.75">
      <c r="A936" s="351"/>
      <c r="B936" s="350"/>
      <c r="C936" s="350"/>
      <c r="D936" s="350"/>
      <c r="E936" s="350"/>
      <c r="F936" s="350"/>
      <c r="G936" s="350"/>
      <c r="H936" s="350"/>
      <c r="I936" s="350"/>
      <c r="J936" s="350"/>
      <c r="M936" s="350"/>
      <c r="N936" s="350"/>
      <c r="O936" s="350"/>
      <c r="R936" s="350"/>
      <c r="S936" s="350"/>
      <c r="AA936" s="349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</row>
    <row r="937" spans="1:58" ht="12.75">
      <c r="A937" s="351"/>
      <c r="B937" s="350"/>
      <c r="C937" s="350"/>
      <c r="D937" s="350"/>
      <c r="E937" s="350"/>
      <c r="F937" s="350"/>
      <c r="G937" s="350"/>
      <c r="H937" s="350"/>
      <c r="I937" s="350"/>
      <c r="J937" s="350"/>
      <c r="M937" s="350"/>
      <c r="N937" s="350"/>
      <c r="O937" s="350"/>
      <c r="R937" s="350"/>
      <c r="S937" s="350"/>
      <c r="AA937" s="349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</row>
    <row r="938" spans="1:58" ht="12.75">
      <c r="A938" s="351"/>
      <c r="B938" s="350"/>
      <c r="C938" s="350"/>
      <c r="D938" s="350"/>
      <c r="E938" s="350"/>
      <c r="F938" s="350"/>
      <c r="G938" s="350"/>
      <c r="H938" s="350"/>
      <c r="I938" s="350"/>
      <c r="J938" s="350"/>
      <c r="M938" s="350"/>
      <c r="N938" s="350"/>
      <c r="O938" s="350"/>
      <c r="R938" s="350"/>
      <c r="S938" s="350"/>
      <c r="AA938" s="349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</row>
    <row r="939" spans="1:58" ht="12.75">
      <c r="A939" s="351"/>
      <c r="B939" s="350"/>
      <c r="C939" s="350"/>
      <c r="D939" s="350"/>
      <c r="E939" s="350"/>
      <c r="F939" s="350"/>
      <c r="G939" s="350"/>
      <c r="H939" s="350"/>
      <c r="I939" s="350"/>
      <c r="J939" s="350"/>
      <c r="M939" s="350"/>
      <c r="N939" s="350"/>
      <c r="O939" s="350"/>
      <c r="R939" s="350"/>
      <c r="S939" s="350"/>
      <c r="AA939" s="34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</row>
    <row r="940" spans="1:58" ht="12.75">
      <c r="A940" s="351"/>
      <c r="B940" s="350"/>
      <c r="C940" s="350"/>
      <c r="D940" s="350"/>
      <c r="E940" s="350"/>
      <c r="F940" s="350"/>
      <c r="G940" s="350"/>
      <c r="H940" s="350"/>
      <c r="I940" s="350"/>
      <c r="J940" s="350"/>
      <c r="M940" s="350"/>
      <c r="N940" s="350"/>
      <c r="O940" s="350"/>
      <c r="R940" s="350"/>
      <c r="S940" s="350"/>
      <c r="AA940" s="349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</row>
    <row r="941" spans="1:58" ht="12.75">
      <c r="A941" s="351"/>
      <c r="B941" s="350"/>
      <c r="C941" s="350"/>
      <c r="D941" s="350"/>
      <c r="E941" s="350"/>
      <c r="F941" s="350"/>
      <c r="G941" s="350"/>
      <c r="H941" s="350"/>
      <c r="I941" s="350"/>
      <c r="J941" s="350"/>
      <c r="M941" s="350"/>
      <c r="N941" s="350"/>
      <c r="O941" s="350"/>
      <c r="R941" s="350"/>
      <c r="S941" s="350"/>
      <c r="AA941" s="349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</row>
    <row r="942" spans="1:58" ht="12.75">
      <c r="A942" s="351"/>
      <c r="B942" s="350"/>
      <c r="C942" s="350"/>
      <c r="D942" s="350"/>
      <c r="E942" s="350"/>
      <c r="F942" s="350"/>
      <c r="G942" s="350"/>
      <c r="H942" s="350"/>
      <c r="I942" s="350"/>
      <c r="J942" s="350"/>
      <c r="M942" s="350"/>
      <c r="N942" s="350"/>
      <c r="O942" s="350"/>
      <c r="R942" s="350"/>
      <c r="S942" s="350"/>
      <c r="AA942" s="349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</row>
    <row r="943" spans="1:58" ht="12.75">
      <c r="A943" s="351"/>
      <c r="B943" s="350"/>
      <c r="C943" s="350"/>
      <c r="D943" s="350"/>
      <c r="E943" s="350"/>
      <c r="F943" s="350"/>
      <c r="G943" s="350"/>
      <c r="H943" s="350"/>
      <c r="I943" s="350"/>
      <c r="J943" s="350"/>
      <c r="M943" s="350"/>
      <c r="N943" s="350"/>
      <c r="O943" s="350"/>
      <c r="R943" s="350"/>
      <c r="S943" s="350"/>
      <c r="AA943" s="349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</row>
    <row r="944" spans="1:58" ht="12.75">
      <c r="A944" s="351"/>
      <c r="B944" s="350"/>
      <c r="C944" s="350"/>
      <c r="D944" s="350"/>
      <c r="E944" s="350"/>
      <c r="F944" s="350"/>
      <c r="G944" s="350"/>
      <c r="H944" s="350"/>
      <c r="I944" s="350"/>
      <c r="J944" s="350"/>
      <c r="M944" s="350"/>
      <c r="N944" s="350"/>
      <c r="O944" s="350"/>
      <c r="R944" s="350"/>
      <c r="S944" s="350"/>
      <c r="AA944" s="349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</row>
    <row r="945" spans="1:58" ht="12.75">
      <c r="A945" s="351"/>
      <c r="B945" s="350"/>
      <c r="C945" s="350"/>
      <c r="D945" s="350"/>
      <c r="E945" s="350"/>
      <c r="F945" s="350"/>
      <c r="G945" s="350"/>
      <c r="H945" s="350"/>
      <c r="I945" s="350"/>
      <c r="J945" s="350"/>
      <c r="M945" s="350"/>
      <c r="N945" s="350"/>
      <c r="O945" s="350"/>
      <c r="R945" s="350"/>
      <c r="S945" s="350"/>
      <c r="AA945" s="349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</row>
    <row r="946" spans="1:58" ht="12.75">
      <c r="A946" s="351"/>
      <c r="B946" s="350"/>
      <c r="C946" s="350"/>
      <c r="D946" s="350"/>
      <c r="E946" s="350"/>
      <c r="F946" s="350"/>
      <c r="G946" s="350"/>
      <c r="H946" s="350"/>
      <c r="I946" s="350"/>
      <c r="J946" s="350"/>
      <c r="M946" s="350"/>
      <c r="N946" s="350"/>
      <c r="O946" s="350"/>
      <c r="R946" s="350"/>
      <c r="S946" s="350"/>
      <c r="AA946" s="349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</row>
    <row r="947" spans="1:58" ht="12.75">
      <c r="A947" s="351"/>
      <c r="B947" s="350"/>
      <c r="C947" s="350"/>
      <c r="D947" s="350"/>
      <c r="E947" s="350"/>
      <c r="F947" s="350"/>
      <c r="G947" s="350"/>
      <c r="H947" s="350"/>
      <c r="I947" s="350"/>
      <c r="J947" s="350"/>
      <c r="M947" s="350"/>
      <c r="N947" s="350"/>
      <c r="O947" s="350"/>
      <c r="R947" s="350"/>
      <c r="S947" s="350"/>
      <c r="AA947" s="349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</row>
    <row r="948" spans="1:58" ht="12.75">
      <c r="A948" s="351"/>
      <c r="B948" s="350"/>
      <c r="C948" s="350"/>
      <c r="D948" s="350"/>
      <c r="E948" s="350"/>
      <c r="F948" s="350"/>
      <c r="G948" s="350"/>
      <c r="H948" s="350"/>
      <c r="I948" s="350"/>
      <c r="J948" s="350"/>
      <c r="M948" s="350"/>
      <c r="N948" s="350"/>
      <c r="O948" s="350"/>
      <c r="R948" s="350"/>
      <c r="S948" s="350"/>
      <c r="AA948" s="349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</row>
    <row r="949" spans="1:58" ht="12.75">
      <c r="A949" s="351"/>
      <c r="B949" s="350"/>
      <c r="C949" s="350"/>
      <c r="D949" s="350"/>
      <c r="E949" s="350"/>
      <c r="F949" s="350"/>
      <c r="G949" s="350"/>
      <c r="H949" s="350"/>
      <c r="I949" s="350"/>
      <c r="J949" s="350"/>
      <c r="M949" s="350"/>
      <c r="N949" s="350"/>
      <c r="O949" s="350"/>
      <c r="R949" s="350"/>
      <c r="S949" s="350"/>
      <c r="AA949" s="3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</row>
    <row r="950" spans="1:58" ht="12.75">
      <c r="A950" s="351"/>
      <c r="B950" s="350"/>
      <c r="C950" s="350"/>
      <c r="D950" s="350"/>
      <c r="E950" s="350"/>
      <c r="F950" s="350"/>
      <c r="G950" s="350"/>
      <c r="H950" s="350"/>
      <c r="I950" s="350"/>
      <c r="J950" s="350"/>
      <c r="M950" s="350"/>
      <c r="N950" s="350"/>
      <c r="O950" s="350"/>
      <c r="R950" s="350"/>
      <c r="S950" s="350"/>
      <c r="AA950" s="349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</row>
    <row r="951" spans="1:58" ht="12.75">
      <c r="A951" s="351"/>
      <c r="B951" s="350"/>
      <c r="C951" s="350"/>
      <c r="D951" s="350"/>
      <c r="E951" s="350"/>
      <c r="F951" s="350"/>
      <c r="G951" s="350"/>
      <c r="H951" s="350"/>
      <c r="I951" s="350"/>
      <c r="J951" s="350"/>
      <c r="M951" s="350"/>
      <c r="N951" s="350"/>
      <c r="O951" s="350"/>
      <c r="R951" s="350"/>
      <c r="S951" s="350"/>
      <c r="AA951" s="349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</row>
    <row r="952" spans="1:58" ht="12.75">
      <c r="A952" s="351"/>
      <c r="B952" s="350"/>
      <c r="C952" s="350"/>
      <c r="D952" s="350"/>
      <c r="E952" s="350"/>
      <c r="F952" s="350"/>
      <c r="G952" s="350"/>
      <c r="H952" s="350"/>
      <c r="I952" s="350"/>
      <c r="J952" s="350"/>
      <c r="M952" s="350"/>
      <c r="N952" s="350"/>
      <c r="O952" s="350"/>
      <c r="R952" s="350"/>
      <c r="S952" s="350"/>
      <c r="AA952" s="349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</row>
    <row r="953" spans="1:58" ht="12.75">
      <c r="A953" s="351"/>
      <c r="B953" s="350"/>
      <c r="C953" s="350"/>
      <c r="D953" s="350"/>
      <c r="E953" s="350"/>
      <c r="F953" s="350"/>
      <c r="G953" s="350"/>
      <c r="H953" s="350"/>
      <c r="I953" s="350"/>
      <c r="J953" s="350"/>
      <c r="M953" s="350"/>
      <c r="N953" s="350"/>
      <c r="O953" s="350"/>
      <c r="R953" s="350"/>
      <c r="S953" s="350"/>
      <c r="AA953" s="349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</row>
    <row r="954" spans="1:58" ht="12.75">
      <c r="A954" s="351"/>
      <c r="B954" s="350"/>
      <c r="C954" s="350"/>
      <c r="D954" s="350"/>
      <c r="E954" s="350"/>
      <c r="F954" s="350"/>
      <c r="G954" s="350"/>
      <c r="H954" s="350"/>
      <c r="I954" s="350"/>
      <c r="J954" s="350"/>
      <c r="M954" s="350"/>
      <c r="N954" s="350"/>
      <c r="O954" s="350"/>
      <c r="R954" s="350"/>
      <c r="S954" s="350"/>
      <c r="AA954" s="349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</row>
    <row r="955" spans="1:58" ht="12.75">
      <c r="A955" s="351"/>
      <c r="B955" s="350"/>
      <c r="C955" s="350"/>
      <c r="D955" s="350"/>
      <c r="E955" s="350"/>
      <c r="F955" s="350"/>
      <c r="G955" s="350"/>
      <c r="H955" s="350"/>
      <c r="I955" s="350"/>
      <c r="J955" s="350"/>
      <c r="M955" s="350"/>
      <c r="N955" s="350"/>
      <c r="O955" s="350"/>
      <c r="R955" s="350"/>
      <c r="S955" s="350"/>
      <c r="AA955" s="349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</row>
    <row r="956" spans="1:58" ht="12.75">
      <c r="A956" s="351"/>
      <c r="B956" s="350"/>
      <c r="C956" s="350"/>
      <c r="D956" s="350"/>
      <c r="E956" s="350"/>
      <c r="F956" s="350"/>
      <c r="G956" s="350"/>
      <c r="H956" s="350"/>
      <c r="I956" s="350"/>
      <c r="J956" s="350"/>
      <c r="M956" s="350"/>
      <c r="N956" s="350"/>
      <c r="O956" s="350"/>
      <c r="R956" s="350"/>
      <c r="S956" s="350"/>
      <c r="AA956" s="349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</row>
    <row r="957" spans="1:58" ht="12.75">
      <c r="A957" s="351"/>
      <c r="B957" s="350"/>
      <c r="C957" s="350"/>
      <c r="D957" s="350"/>
      <c r="E957" s="350"/>
      <c r="F957" s="350"/>
      <c r="G957" s="350"/>
      <c r="H957" s="350"/>
      <c r="I957" s="350"/>
      <c r="J957" s="350"/>
      <c r="M957" s="350"/>
      <c r="N957" s="350"/>
      <c r="O957" s="350"/>
      <c r="R957" s="350"/>
      <c r="S957" s="350"/>
      <c r="AA957" s="349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</row>
    <row r="958" spans="1:58" ht="12.75">
      <c r="A958" s="351"/>
      <c r="B958" s="350"/>
      <c r="C958" s="350"/>
      <c r="D958" s="350"/>
      <c r="E958" s="350"/>
      <c r="F958" s="350"/>
      <c r="G958" s="350"/>
      <c r="H958" s="350"/>
      <c r="I958" s="350"/>
      <c r="J958" s="350"/>
      <c r="M958" s="350"/>
      <c r="N958" s="350"/>
      <c r="O958" s="350"/>
      <c r="R958" s="350"/>
      <c r="S958" s="350"/>
      <c r="AA958" s="349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</row>
    <row r="959" spans="1:58" ht="12.75">
      <c r="A959" s="351"/>
      <c r="B959" s="350"/>
      <c r="C959" s="350"/>
      <c r="D959" s="350"/>
      <c r="E959" s="350"/>
      <c r="F959" s="350"/>
      <c r="G959" s="350"/>
      <c r="H959" s="350"/>
      <c r="I959" s="350"/>
      <c r="J959" s="350"/>
      <c r="M959" s="350"/>
      <c r="N959" s="350"/>
      <c r="O959" s="350"/>
      <c r="R959" s="350"/>
      <c r="S959" s="350"/>
      <c r="AA959" s="34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</row>
    <row r="960" spans="1:58" ht="12.75">
      <c r="A960" s="351"/>
      <c r="B960" s="350"/>
      <c r="C960" s="350"/>
      <c r="D960" s="350"/>
      <c r="E960" s="350"/>
      <c r="F960" s="350"/>
      <c r="G960" s="350"/>
      <c r="H960" s="350"/>
      <c r="I960" s="350"/>
      <c r="J960" s="350"/>
      <c r="M960" s="350"/>
      <c r="N960" s="350"/>
      <c r="O960" s="350"/>
      <c r="R960" s="350"/>
      <c r="S960" s="350"/>
      <c r="AA960" s="349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</row>
    <row r="961" spans="1:58" ht="12.75">
      <c r="A961" s="351"/>
      <c r="B961" s="350"/>
      <c r="C961" s="350"/>
      <c r="D961" s="350"/>
      <c r="E961" s="350"/>
      <c r="F961" s="350"/>
      <c r="G961" s="350"/>
      <c r="H961" s="350"/>
      <c r="I961" s="350"/>
      <c r="J961" s="350"/>
      <c r="M961" s="350"/>
      <c r="N961" s="350"/>
      <c r="O961" s="350"/>
      <c r="R961" s="350"/>
      <c r="S961" s="350"/>
      <c r="AA961" s="349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</row>
    <row r="962" spans="1:58" ht="12.75">
      <c r="A962" s="351"/>
      <c r="B962" s="350"/>
      <c r="C962" s="350"/>
      <c r="D962" s="350"/>
      <c r="E962" s="350"/>
      <c r="F962" s="350"/>
      <c r="G962" s="350"/>
      <c r="H962" s="350"/>
      <c r="I962" s="350"/>
      <c r="J962" s="350"/>
      <c r="M962" s="350"/>
      <c r="N962" s="350"/>
      <c r="O962" s="350"/>
      <c r="R962" s="350"/>
      <c r="S962" s="350"/>
      <c r="AA962" s="349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</row>
    <row r="963" spans="1:58" ht="12.75">
      <c r="A963" s="351"/>
      <c r="B963" s="350"/>
      <c r="C963" s="350"/>
      <c r="D963" s="350"/>
      <c r="E963" s="350"/>
      <c r="F963" s="350"/>
      <c r="G963" s="350"/>
      <c r="H963" s="350"/>
      <c r="I963" s="350"/>
      <c r="J963" s="350"/>
      <c r="M963" s="350"/>
      <c r="N963" s="350"/>
      <c r="O963" s="350"/>
      <c r="R963" s="350"/>
      <c r="S963" s="350"/>
      <c r="AA963" s="349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</row>
    <row r="964" spans="1:58" ht="12.75">
      <c r="A964" s="351"/>
      <c r="B964" s="350"/>
      <c r="C964" s="350"/>
      <c r="D964" s="350"/>
      <c r="E964" s="350"/>
      <c r="F964" s="350"/>
      <c r="G964" s="350"/>
      <c r="H964" s="350"/>
      <c r="I964" s="350"/>
      <c r="J964" s="350"/>
      <c r="M964" s="350"/>
      <c r="N964" s="350"/>
      <c r="O964" s="350"/>
      <c r="R964" s="350"/>
      <c r="S964" s="350"/>
      <c r="AA964" s="349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</row>
    <row r="965" spans="1:58" ht="12.75">
      <c r="A965" s="351"/>
      <c r="B965" s="350"/>
      <c r="C965" s="350"/>
      <c r="D965" s="350"/>
      <c r="E965" s="350"/>
      <c r="F965" s="350"/>
      <c r="G965" s="350"/>
      <c r="H965" s="350"/>
      <c r="I965" s="350"/>
      <c r="J965" s="350"/>
      <c r="M965" s="350"/>
      <c r="N965" s="350"/>
      <c r="O965" s="350"/>
      <c r="R965" s="350"/>
      <c r="S965" s="350"/>
      <c r="AA965" s="349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</row>
    <row r="966" spans="1:58" ht="12.75">
      <c r="A966" s="351"/>
      <c r="B966" s="350"/>
      <c r="C966" s="350"/>
      <c r="D966" s="350"/>
      <c r="E966" s="350"/>
      <c r="F966" s="350"/>
      <c r="G966" s="350"/>
      <c r="H966" s="350"/>
      <c r="I966" s="350"/>
      <c r="J966" s="350"/>
      <c r="M966" s="350"/>
      <c r="N966" s="350"/>
      <c r="O966" s="350"/>
      <c r="R966" s="350"/>
      <c r="S966" s="350"/>
      <c r="AA966" s="349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</row>
    <row r="967" spans="1:58" ht="12.75">
      <c r="A967" s="351"/>
      <c r="B967" s="350"/>
      <c r="C967" s="350"/>
      <c r="D967" s="350"/>
      <c r="E967" s="350"/>
      <c r="F967" s="350"/>
      <c r="G967" s="350"/>
      <c r="H967" s="350"/>
      <c r="I967" s="350"/>
      <c r="J967" s="350"/>
      <c r="M967" s="350"/>
      <c r="N967" s="350"/>
      <c r="O967" s="350"/>
      <c r="R967" s="350"/>
      <c r="S967" s="350"/>
      <c r="AA967" s="349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</row>
    <row r="968" spans="1:58" ht="12.75">
      <c r="A968" s="351"/>
      <c r="B968" s="350"/>
      <c r="C968" s="350"/>
      <c r="D968" s="350"/>
      <c r="E968" s="350"/>
      <c r="F968" s="350"/>
      <c r="G968" s="350"/>
      <c r="H968" s="350"/>
      <c r="I968" s="350"/>
      <c r="J968" s="350"/>
      <c r="M968" s="350"/>
      <c r="N968" s="350"/>
      <c r="O968" s="350"/>
      <c r="R968" s="350"/>
      <c r="S968" s="350"/>
      <c r="AA968" s="349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</row>
    <row r="969" spans="1:58" ht="12.75">
      <c r="A969" s="351"/>
      <c r="B969" s="350"/>
      <c r="C969" s="350"/>
      <c r="D969" s="350"/>
      <c r="E969" s="350"/>
      <c r="F969" s="350"/>
      <c r="G969" s="350"/>
      <c r="H969" s="350"/>
      <c r="I969" s="350"/>
      <c r="J969" s="350"/>
      <c r="M969" s="350"/>
      <c r="N969" s="350"/>
      <c r="O969" s="350"/>
      <c r="R969" s="350"/>
      <c r="S969" s="350"/>
      <c r="AA969" s="34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</row>
    <row r="970" spans="1:58" ht="12.75">
      <c r="A970" s="351"/>
      <c r="B970" s="350"/>
      <c r="C970" s="350"/>
      <c r="D970" s="350"/>
      <c r="E970" s="350"/>
      <c r="F970" s="350"/>
      <c r="G970" s="350"/>
      <c r="H970" s="350"/>
      <c r="I970" s="350"/>
      <c r="J970" s="350"/>
      <c r="M970" s="350"/>
      <c r="N970" s="350"/>
      <c r="O970" s="350"/>
      <c r="R970" s="350"/>
      <c r="S970" s="350"/>
      <c r="AA970" s="349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</row>
    <row r="971" spans="1:58" ht="12.75">
      <c r="A971" s="351"/>
      <c r="B971" s="350"/>
      <c r="C971" s="350"/>
      <c r="D971" s="350"/>
      <c r="E971" s="350"/>
      <c r="F971" s="350"/>
      <c r="G971" s="350"/>
      <c r="H971" s="350"/>
      <c r="I971" s="350"/>
      <c r="J971" s="350"/>
      <c r="M971" s="350"/>
      <c r="N971" s="350"/>
      <c r="O971" s="350"/>
      <c r="R971" s="350"/>
      <c r="S971" s="350"/>
      <c r="AA971" s="349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</row>
    <row r="972" spans="1:58" ht="12.75">
      <c r="A972" s="351"/>
      <c r="B972" s="350"/>
      <c r="C972" s="350"/>
      <c r="D972" s="350"/>
      <c r="E972" s="350"/>
      <c r="F972" s="350"/>
      <c r="G972" s="350"/>
      <c r="H972" s="350"/>
      <c r="I972" s="350"/>
      <c r="J972" s="350"/>
      <c r="M972" s="350"/>
      <c r="N972" s="350"/>
      <c r="O972" s="350"/>
      <c r="R972" s="350"/>
      <c r="S972" s="350"/>
      <c r="AA972" s="349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</row>
    <row r="973" spans="1:58" ht="12.75">
      <c r="A973" s="351"/>
      <c r="B973" s="350"/>
      <c r="C973" s="350"/>
      <c r="D973" s="350"/>
      <c r="E973" s="350"/>
      <c r="F973" s="350"/>
      <c r="G973" s="350"/>
      <c r="H973" s="350"/>
      <c r="I973" s="350"/>
      <c r="J973" s="350"/>
      <c r="M973" s="350"/>
      <c r="N973" s="350"/>
      <c r="O973" s="350"/>
      <c r="R973" s="350"/>
      <c r="S973" s="350"/>
      <c r="AA973" s="349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</row>
    <row r="974" spans="1:58" ht="12.75">
      <c r="A974" s="351"/>
      <c r="B974" s="350"/>
      <c r="C974" s="350"/>
      <c r="D974" s="350"/>
      <c r="E974" s="350"/>
      <c r="F974" s="350"/>
      <c r="G974" s="350"/>
      <c r="H974" s="350"/>
      <c r="I974" s="350"/>
      <c r="J974" s="350"/>
      <c r="M974" s="350"/>
      <c r="N974" s="350"/>
      <c r="O974" s="350"/>
      <c r="R974" s="350"/>
      <c r="S974" s="350"/>
      <c r="AA974" s="349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</row>
    <row r="975" spans="1:58" ht="12.75">
      <c r="A975" s="351"/>
      <c r="B975" s="350"/>
      <c r="C975" s="350"/>
      <c r="D975" s="350"/>
      <c r="E975" s="350"/>
      <c r="F975" s="350"/>
      <c r="G975" s="350"/>
      <c r="H975" s="350"/>
      <c r="I975" s="350"/>
      <c r="J975" s="350"/>
      <c r="M975" s="350"/>
      <c r="N975" s="350"/>
      <c r="O975" s="350"/>
      <c r="R975" s="350"/>
      <c r="S975" s="350"/>
      <c r="AA975" s="349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</row>
    <row r="976" spans="1:58" ht="12.75">
      <c r="A976" s="351"/>
      <c r="B976" s="350"/>
      <c r="C976" s="350"/>
      <c r="D976" s="350"/>
      <c r="E976" s="350"/>
      <c r="F976" s="350"/>
      <c r="G976" s="350"/>
      <c r="H976" s="350"/>
      <c r="I976" s="350"/>
      <c r="J976" s="350"/>
      <c r="M976" s="350"/>
      <c r="N976" s="350"/>
      <c r="O976" s="350"/>
      <c r="R976" s="350"/>
      <c r="S976" s="350"/>
      <c r="AA976" s="349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</row>
    <row r="977" spans="1:58" ht="12.75">
      <c r="A977" s="351"/>
      <c r="B977" s="350"/>
      <c r="C977" s="350"/>
      <c r="D977" s="350"/>
      <c r="E977" s="350"/>
      <c r="F977" s="350"/>
      <c r="G977" s="350"/>
      <c r="H977" s="350"/>
      <c r="I977" s="350"/>
      <c r="J977" s="350"/>
      <c r="M977" s="350"/>
      <c r="N977" s="350"/>
      <c r="O977" s="350"/>
      <c r="R977" s="350"/>
      <c r="S977" s="350"/>
      <c r="AA977" s="349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</row>
    <row r="978" spans="1:58" ht="12.75">
      <c r="A978" s="351"/>
      <c r="B978" s="350"/>
      <c r="C978" s="350"/>
      <c r="D978" s="350"/>
      <c r="E978" s="350"/>
      <c r="F978" s="350"/>
      <c r="G978" s="350"/>
      <c r="H978" s="350"/>
      <c r="I978" s="350"/>
      <c r="J978" s="350"/>
      <c r="M978" s="350"/>
      <c r="N978" s="350"/>
      <c r="O978" s="350"/>
      <c r="R978" s="350"/>
      <c r="S978" s="350"/>
      <c r="AA978" s="349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</row>
    <row r="979" spans="1:58" ht="12.75">
      <c r="A979" s="351"/>
      <c r="B979" s="350"/>
      <c r="C979" s="350"/>
      <c r="D979" s="350"/>
      <c r="E979" s="350"/>
      <c r="F979" s="350"/>
      <c r="G979" s="350"/>
      <c r="H979" s="350"/>
      <c r="I979" s="350"/>
      <c r="J979" s="350"/>
      <c r="M979" s="350"/>
      <c r="N979" s="350"/>
      <c r="O979" s="350"/>
      <c r="R979" s="350"/>
      <c r="S979" s="350"/>
      <c r="AA979" s="34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</row>
    <row r="980" spans="1:58" ht="12.75">
      <c r="A980" s="351"/>
      <c r="B980" s="350"/>
      <c r="C980" s="350"/>
      <c r="D980" s="350"/>
      <c r="E980" s="350"/>
      <c r="F980" s="350"/>
      <c r="G980" s="350"/>
      <c r="H980" s="350"/>
      <c r="I980" s="350"/>
      <c r="J980" s="350"/>
      <c r="M980" s="350"/>
      <c r="N980" s="350"/>
      <c r="O980" s="350"/>
      <c r="R980" s="350"/>
      <c r="S980" s="350"/>
      <c r="AA980" s="349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</row>
    <row r="981" spans="1:58" ht="12.75">
      <c r="A981" s="351"/>
      <c r="B981" s="350"/>
      <c r="C981" s="350"/>
      <c r="D981" s="350"/>
      <c r="E981" s="350"/>
      <c r="F981" s="350"/>
      <c r="G981" s="350"/>
      <c r="H981" s="350"/>
      <c r="I981" s="350"/>
      <c r="J981" s="350"/>
      <c r="M981" s="350"/>
      <c r="N981" s="350"/>
      <c r="O981" s="350"/>
      <c r="R981" s="350"/>
      <c r="S981" s="350"/>
      <c r="AA981" s="349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</row>
    <row r="982" spans="1:58" ht="12.75">
      <c r="A982" s="351"/>
      <c r="B982" s="350"/>
      <c r="C982" s="350"/>
      <c r="D982" s="350"/>
      <c r="E982" s="350"/>
      <c r="F982" s="350"/>
      <c r="G982" s="350"/>
      <c r="H982" s="350"/>
      <c r="I982" s="350"/>
      <c r="J982" s="350"/>
      <c r="M982" s="350"/>
      <c r="N982" s="350"/>
      <c r="O982" s="350"/>
      <c r="R982" s="350"/>
      <c r="S982" s="350"/>
      <c r="AA982" s="349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</row>
    <row r="983" spans="1:58" ht="12.75">
      <c r="A983" s="351"/>
      <c r="B983" s="350"/>
      <c r="C983" s="350"/>
      <c r="D983" s="350"/>
      <c r="E983" s="350"/>
      <c r="F983" s="350"/>
      <c r="G983" s="350"/>
      <c r="H983" s="350"/>
      <c r="I983" s="350"/>
      <c r="J983" s="350"/>
      <c r="M983" s="350"/>
      <c r="N983" s="350"/>
      <c r="O983" s="350"/>
      <c r="R983" s="350"/>
      <c r="S983" s="350"/>
      <c r="AA983" s="349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</row>
    <row r="984" spans="1:58" ht="12.75">
      <c r="A984" s="351"/>
      <c r="B984" s="350"/>
      <c r="C984" s="350"/>
      <c r="D984" s="350"/>
      <c r="E984" s="350"/>
      <c r="F984" s="350"/>
      <c r="G984" s="350"/>
      <c r="H984" s="350"/>
      <c r="I984" s="350"/>
      <c r="J984" s="350"/>
      <c r="M984" s="350"/>
      <c r="N984" s="350"/>
      <c r="O984" s="350"/>
      <c r="R984" s="350"/>
      <c r="S984" s="350"/>
      <c r="AA984" s="349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</row>
    <row r="985" spans="1:58" ht="12.75">
      <c r="A985" s="351"/>
      <c r="B985" s="350"/>
      <c r="C985" s="350"/>
      <c r="D985" s="350"/>
      <c r="E985" s="350"/>
      <c r="F985" s="350"/>
      <c r="G985" s="350"/>
      <c r="H985" s="350"/>
      <c r="I985" s="350"/>
      <c r="J985" s="350"/>
      <c r="M985" s="350"/>
      <c r="N985" s="350"/>
      <c r="O985" s="350"/>
      <c r="R985" s="350"/>
      <c r="S985" s="350"/>
      <c r="AA985" s="349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</row>
    <row r="986" spans="1:58" ht="12.75">
      <c r="A986" s="351"/>
      <c r="B986" s="350"/>
      <c r="C986" s="350"/>
      <c r="D986" s="350"/>
      <c r="E986" s="350"/>
      <c r="F986" s="350"/>
      <c r="G986" s="350"/>
      <c r="H986" s="350"/>
      <c r="I986" s="350"/>
      <c r="J986" s="350"/>
      <c r="M986" s="350"/>
      <c r="N986" s="350"/>
      <c r="O986" s="350"/>
      <c r="R986" s="350"/>
      <c r="S986" s="350"/>
      <c r="AA986" s="349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</row>
    <row r="987" spans="1:58" ht="12.75">
      <c r="A987" s="351"/>
      <c r="B987" s="350"/>
      <c r="C987" s="350"/>
      <c r="D987" s="350"/>
      <c r="E987" s="350"/>
      <c r="F987" s="350"/>
      <c r="G987" s="350"/>
      <c r="H987" s="350"/>
      <c r="I987" s="350"/>
      <c r="J987" s="350"/>
      <c r="M987" s="350"/>
      <c r="N987" s="350"/>
      <c r="O987" s="350"/>
      <c r="R987" s="350"/>
      <c r="S987" s="350"/>
      <c r="AA987" s="349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</row>
    <row r="988" spans="1:58" ht="12.75">
      <c r="A988" s="351"/>
      <c r="B988" s="350"/>
      <c r="C988" s="350"/>
      <c r="D988" s="350"/>
      <c r="E988" s="350"/>
      <c r="F988" s="350"/>
      <c r="G988" s="350"/>
      <c r="H988" s="350"/>
      <c r="I988" s="350"/>
      <c r="J988" s="350"/>
      <c r="M988" s="350"/>
      <c r="N988" s="350"/>
      <c r="O988" s="350"/>
      <c r="R988" s="350"/>
      <c r="S988" s="350"/>
      <c r="AA988" s="349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</row>
    <row r="989" spans="1:58" ht="12.75">
      <c r="A989" s="351"/>
      <c r="B989" s="350"/>
      <c r="C989" s="350"/>
      <c r="D989" s="350"/>
      <c r="E989" s="350"/>
      <c r="F989" s="350"/>
      <c r="G989" s="350"/>
      <c r="H989" s="350"/>
      <c r="I989" s="350"/>
      <c r="J989" s="350"/>
      <c r="M989" s="350"/>
      <c r="N989" s="350"/>
      <c r="O989" s="350"/>
      <c r="R989" s="350"/>
      <c r="S989" s="350"/>
      <c r="AA989" s="34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</row>
    <row r="990" spans="1:58" ht="12.75">
      <c r="A990" s="351"/>
      <c r="B990" s="350"/>
      <c r="C990" s="350"/>
      <c r="D990" s="350"/>
      <c r="E990" s="350"/>
      <c r="F990" s="350"/>
      <c r="G990" s="350"/>
      <c r="H990" s="350"/>
      <c r="I990" s="350"/>
      <c r="J990" s="350"/>
      <c r="M990" s="350"/>
      <c r="N990" s="350"/>
      <c r="O990" s="350"/>
      <c r="R990" s="350"/>
      <c r="S990" s="350"/>
      <c r="AA990" s="349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</row>
    <row r="991" spans="1:58" ht="12.75">
      <c r="A991" s="351"/>
      <c r="B991" s="350"/>
      <c r="C991" s="350"/>
      <c r="D991" s="350"/>
      <c r="E991" s="350"/>
      <c r="F991" s="350"/>
      <c r="G991" s="350"/>
      <c r="H991" s="350"/>
      <c r="I991" s="350"/>
      <c r="J991" s="350"/>
      <c r="M991" s="350"/>
      <c r="N991" s="350"/>
      <c r="O991" s="350"/>
      <c r="R991" s="350"/>
      <c r="S991" s="350"/>
      <c r="AA991" s="349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</row>
    <row r="992" spans="1:58" ht="12.75">
      <c r="A992" s="351"/>
      <c r="B992" s="350"/>
      <c r="C992" s="350"/>
      <c r="D992" s="350"/>
      <c r="E992" s="350"/>
      <c r="F992" s="350"/>
      <c r="G992" s="350"/>
      <c r="H992" s="350"/>
      <c r="I992" s="350"/>
      <c r="J992" s="350"/>
      <c r="M992" s="350"/>
      <c r="N992" s="350"/>
      <c r="O992" s="350"/>
      <c r="R992" s="350"/>
      <c r="S992" s="350"/>
      <c r="AA992" s="349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</row>
    <row r="993" spans="1:58" ht="12.75">
      <c r="A993" s="351"/>
      <c r="B993" s="350"/>
      <c r="C993" s="350"/>
      <c r="D993" s="350"/>
      <c r="E993" s="350"/>
      <c r="F993" s="350"/>
      <c r="G993" s="350"/>
      <c r="H993" s="350"/>
      <c r="I993" s="350"/>
      <c r="J993" s="350"/>
      <c r="M993" s="350"/>
      <c r="N993" s="350"/>
      <c r="O993" s="350"/>
      <c r="R993" s="350"/>
      <c r="S993" s="350"/>
      <c r="AA993" s="349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</row>
    <row r="994" spans="1:58" ht="12.75">
      <c r="A994" s="351"/>
      <c r="B994" s="350"/>
      <c r="C994" s="350"/>
      <c r="D994" s="350"/>
      <c r="E994" s="350"/>
      <c r="F994" s="350"/>
      <c r="G994" s="350"/>
      <c r="H994" s="350"/>
      <c r="I994" s="350"/>
      <c r="J994" s="350"/>
      <c r="M994" s="350"/>
      <c r="N994" s="350"/>
      <c r="O994" s="350"/>
      <c r="R994" s="350"/>
      <c r="S994" s="350"/>
      <c r="AA994" s="349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</row>
    <row r="995" spans="1:58" ht="12.75">
      <c r="A995" s="351"/>
      <c r="B995" s="350"/>
      <c r="C995" s="350"/>
      <c r="D995" s="350"/>
      <c r="E995" s="350"/>
      <c r="F995" s="350"/>
      <c r="G995" s="350"/>
      <c r="H995" s="350"/>
      <c r="I995" s="350"/>
      <c r="J995" s="350"/>
      <c r="M995" s="350"/>
      <c r="N995" s="350"/>
      <c r="O995" s="350"/>
      <c r="R995" s="350"/>
      <c r="S995" s="350"/>
      <c r="AA995" s="349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</row>
    <row r="996" spans="1:58" ht="12.75">
      <c r="A996" s="351"/>
      <c r="B996" s="350"/>
      <c r="C996" s="350"/>
      <c r="D996" s="350"/>
      <c r="E996" s="350"/>
      <c r="F996" s="350"/>
      <c r="G996" s="350"/>
      <c r="H996" s="350"/>
      <c r="I996" s="350"/>
      <c r="J996" s="350"/>
      <c r="M996" s="350"/>
      <c r="N996" s="350"/>
      <c r="O996" s="350"/>
      <c r="R996" s="350"/>
      <c r="S996" s="350"/>
      <c r="AA996" s="349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</row>
    <row r="997" spans="1:58" ht="12.75">
      <c r="A997" s="351"/>
      <c r="B997" s="350"/>
      <c r="C997" s="350"/>
      <c r="D997" s="350"/>
      <c r="E997" s="350"/>
      <c r="F997" s="350"/>
      <c r="G997" s="350"/>
      <c r="H997" s="350"/>
      <c r="I997" s="350"/>
      <c r="J997" s="350"/>
      <c r="M997" s="350"/>
      <c r="N997" s="350"/>
      <c r="O997" s="350"/>
      <c r="R997" s="350"/>
      <c r="S997" s="350"/>
      <c r="AA997" s="349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</row>
    <row r="998" spans="1:58" ht="12.75">
      <c r="A998" s="351"/>
      <c r="B998" s="350"/>
      <c r="C998" s="350"/>
      <c r="D998" s="350"/>
      <c r="E998" s="350"/>
      <c r="F998" s="350"/>
      <c r="G998" s="350"/>
      <c r="H998" s="350"/>
      <c r="I998" s="350"/>
      <c r="J998" s="350"/>
      <c r="M998" s="350"/>
      <c r="N998" s="350"/>
      <c r="O998" s="350"/>
      <c r="R998" s="350"/>
      <c r="S998" s="350"/>
      <c r="AA998" s="349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</row>
    <row r="999" spans="1:58" ht="12.75">
      <c r="A999" s="351"/>
      <c r="B999" s="350"/>
      <c r="C999" s="350"/>
      <c r="D999" s="350"/>
      <c r="E999" s="350"/>
      <c r="F999" s="350"/>
      <c r="G999" s="350"/>
      <c r="H999" s="350"/>
      <c r="I999" s="350"/>
      <c r="J999" s="350"/>
      <c r="M999" s="350"/>
      <c r="N999" s="350"/>
      <c r="O999" s="350"/>
      <c r="R999" s="350"/>
      <c r="S999" s="350"/>
      <c r="AA999" s="34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</row>
    <row r="1000" spans="1:58" ht="12.75">
      <c r="A1000" s="351"/>
      <c r="B1000" s="350"/>
      <c r="C1000" s="350"/>
      <c r="D1000" s="350"/>
      <c r="E1000" s="350"/>
      <c r="F1000" s="350"/>
      <c r="G1000" s="350"/>
      <c r="H1000" s="350"/>
      <c r="I1000" s="350"/>
      <c r="J1000" s="350"/>
      <c r="M1000" s="350"/>
      <c r="N1000" s="350"/>
      <c r="O1000" s="350"/>
      <c r="R1000" s="350"/>
      <c r="S1000" s="350"/>
      <c r="AA1000" s="349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</row>
    <row r="1001" spans="1:58" ht="12.75">
      <c r="A1001" s="351"/>
      <c r="B1001" s="350"/>
      <c r="C1001" s="350"/>
      <c r="D1001" s="350"/>
      <c r="E1001" s="350"/>
      <c r="F1001" s="350"/>
      <c r="G1001" s="350"/>
      <c r="H1001" s="350"/>
      <c r="I1001" s="350"/>
      <c r="J1001" s="350"/>
      <c r="M1001" s="350"/>
      <c r="N1001" s="350"/>
      <c r="O1001" s="350"/>
      <c r="R1001" s="350"/>
      <c r="S1001" s="350"/>
      <c r="AA1001" s="349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</row>
    <row r="1002" spans="1:58" ht="12.75">
      <c r="A1002" s="351"/>
      <c r="B1002" s="350"/>
      <c r="C1002" s="350"/>
      <c r="D1002" s="350"/>
      <c r="E1002" s="350"/>
      <c r="F1002" s="350"/>
      <c r="G1002" s="350"/>
      <c r="H1002" s="350"/>
      <c r="I1002" s="350"/>
      <c r="J1002" s="350"/>
      <c r="M1002" s="350"/>
      <c r="N1002" s="350"/>
      <c r="O1002" s="350"/>
      <c r="R1002" s="350"/>
      <c r="S1002" s="350"/>
      <c r="AA1002" s="349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</row>
    <row r="1003" spans="1:58" ht="12.75">
      <c r="A1003" s="351"/>
      <c r="B1003" s="350"/>
      <c r="C1003" s="350"/>
      <c r="D1003" s="350"/>
      <c r="E1003" s="350"/>
      <c r="F1003" s="350"/>
      <c r="G1003" s="350"/>
      <c r="H1003" s="350"/>
      <c r="I1003" s="350"/>
      <c r="J1003" s="350"/>
      <c r="M1003" s="350"/>
      <c r="N1003" s="350"/>
      <c r="O1003" s="350"/>
      <c r="R1003" s="350"/>
      <c r="S1003" s="350"/>
      <c r="AA1003" s="349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</row>
    <row r="1004" spans="1:58" ht="12.75">
      <c r="A1004" s="351"/>
      <c r="B1004" s="350"/>
      <c r="C1004" s="350"/>
      <c r="D1004" s="350"/>
      <c r="E1004" s="350"/>
      <c r="F1004" s="350"/>
      <c r="G1004" s="350"/>
      <c r="H1004" s="350"/>
      <c r="I1004" s="350"/>
      <c r="J1004" s="350"/>
      <c r="M1004" s="350"/>
      <c r="N1004" s="350"/>
      <c r="O1004" s="350"/>
      <c r="R1004" s="350"/>
      <c r="S1004" s="350"/>
      <c r="AA1004" s="349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</row>
    <row r="1005" spans="1:58" ht="12.75">
      <c r="A1005" s="351"/>
      <c r="B1005" s="350"/>
      <c r="C1005" s="350"/>
      <c r="D1005" s="350"/>
      <c r="E1005" s="350"/>
      <c r="F1005" s="350"/>
      <c r="G1005" s="350"/>
      <c r="H1005" s="350"/>
      <c r="I1005" s="350"/>
      <c r="J1005" s="350"/>
      <c r="M1005" s="350"/>
      <c r="N1005" s="350"/>
      <c r="O1005" s="350"/>
      <c r="R1005" s="350"/>
      <c r="S1005" s="350"/>
      <c r="AA1005" s="349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</row>
    <row r="1006" spans="1:58" ht="12.75">
      <c r="A1006" s="351"/>
      <c r="B1006" s="350"/>
      <c r="C1006" s="350"/>
      <c r="D1006" s="350"/>
      <c r="E1006" s="350"/>
      <c r="F1006" s="350"/>
      <c r="G1006" s="350"/>
      <c r="H1006" s="350"/>
      <c r="I1006" s="350"/>
      <c r="J1006" s="350"/>
      <c r="M1006" s="350"/>
      <c r="N1006" s="350"/>
      <c r="O1006" s="350"/>
      <c r="R1006" s="350"/>
      <c r="S1006" s="350"/>
      <c r="AA1006" s="349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</row>
    <row r="1007" spans="1:58" ht="12.75">
      <c r="A1007" s="351"/>
      <c r="B1007" s="350"/>
      <c r="C1007" s="350"/>
      <c r="D1007" s="350"/>
      <c r="E1007" s="350"/>
      <c r="F1007" s="350"/>
      <c r="G1007" s="350"/>
      <c r="H1007" s="350"/>
      <c r="I1007" s="350"/>
      <c r="J1007" s="350"/>
      <c r="M1007" s="350"/>
      <c r="N1007" s="350"/>
      <c r="O1007" s="350"/>
      <c r="R1007" s="350"/>
      <c r="S1007" s="350"/>
      <c r="AA1007" s="349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</row>
    <row r="1008" spans="1:58" ht="12.75">
      <c r="A1008" s="351"/>
      <c r="B1008" s="350"/>
      <c r="C1008" s="350"/>
      <c r="D1008" s="350"/>
      <c r="E1008" s="350"/>
      <c r="F1008" s="350"/>
      <c r="G1008" s="350"/>
      <c r="H1008" s="350"/>
      <c r="I1008" s="350"/>
      <c r="J1008" s="350"/>
      <c r="M1008" s="350"/>
      <c r="N1008" s="350"/>
      <c r="O1008" s="350"/>
      <c r="R1008" s="350"/>
      <c r="S1008" s="350"/>
      <c r="AA1008" s="349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</row>
    <row r="1009" spans="1:58" ht="12.75">
      <c r="A1009" s="351"/>
      <c r="B1009" s="350"/>
      <c r="C1009" s="350"/>
      <c r="D1009" s="350"/>
      <c r="E1009" s="350"/>
      <c r="F1009" s="350"/>
      <c r="G1009" s="350"/>
      <c r="H1009" s="350"/>
      <c r="I1009" s="350"/>
      <c r="J1009" s="350"/>
      <c r="M1009" s="350"/>
      <c r="N1009" s="350"/>
      <c r="O1009" s="350"/>
      <c r="R1009" s="350"/>
      <c r="S1009" s="350"/>
      <c r="AA1009" s="34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</row>
    <row r="1010" spans="1:58" ht="12.75">
      <c r="A1010" s="351"/>
      <c r="B1010" s="350"/>
      <c r="C1010" s="350"/>
      <c r="D1010" s="350"/>
      <c r="E1010" s="350"/>
      <c r="F1010" s="350"/>
      <c r="G1010" s="350"/>
      <c r="H1010" s="350"/>
      <c r="I1010" s="350"/>
      <c r="J1010" s="350"/>
      <c r="M1010" s="350"/>
      <c r="N1010" s="350"/>
      <c r="O1010" s="350"/>
      <c r="R1010" s="350"/>
      <c r="S1010" s="350"/>
      <c r="AA1010" s="349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</row>
    <row r="1011" spans="1:58" ht="12.75">
      <c r="A1011" s="351"/>
      <c r="B1011" s="350"/>
      <c r="C1011" s="350"/>
      <c r="D1011" s="350"/>
      <c r="E1011" s="350"/>
      <c r="F1011" s="350"/>
      <c r="G1011" s="350"/>
      <c r="H1011" s="350"/>
      <c r="I1011" s="350"/>
      <c r="J1011" s="350"/>
      <c r="M1011" s="350"/>
      <c r="N1011" s="350"/>
      <c r="O1011" s="350"/>
      <c r="R1011" s="350"/>
      <c r="S1011" s="350"/>
      <c r="AA1011" s="349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</row>
    <row r="1012" spans="1:58" ht="12.75">
      <c r="A1012" s="351"/>
      <c r="B1012" s="350"/>
      <c r="C1012" s="350"/>
      <c r="D1012" s="350"/>
      <c r="E1012" s="350"/>
      <c r="F1012" s="350"/>
      <c r="G1012" s="350"/>
      <c r="H1012" s="350"/>
      <c r="I1012" s="350"/>
      <c r="J1012" s="350"/>
      <c r="M1012" s="350"/>
      <c r="N1012" s="350"/>
      <c r="O1012" s="350"/>
      <c r="R1012" s="350"/>
      <c r="S1012" s="350"/>
      <c r="AA1012" s="349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</row>
    <row r="1013" spans="1:58" ht="12.75">
      <c r="A1013" s="351"/>
      <c r="B1013" s="350"/>
      <c r="C1013" s="350"/>
      <c r="D1013" s="350"/>
      <c r="E1013" s="350"/>
      <c r="F1013" s="350"/>
      <c r="G1013" s="350"/>
      <c r="H1013" s="350"/>
      <c r="I1013" s="350"/>
      <c r="J1013" s="350"/>
      <c r="M1013" s="350"/>
      <c r="N1013" s="350"/>
      <c r="O1013" s="350"/>
      <c r="R1013" s="350"/>
      <c r="S1013" s="350"/>
      <c r="AA1013" s="349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</row>
    <row r="1014" spans="1:58" ht="12.75">
      <c r="A1014" s="351"/>
      <c r="B1014" s="350"/>
      <c r="C1014" s="350"/>
      <c r="D1014" s="350"/>
      <c r="E1014" s="350"/>
      <c r="F1014" s="350"/>
      <c r="G1014" s="350"/>
      <c r="H1014" s="350"/>
      <c r="I1014" s="350"/>
      <c r="J1014" s="350"/>
      <c r="M1014" s="350"/>
      <c r="N1014" s="350"/>
      <c r="O1014" s="350"/>
      <c r="R1014" s="350"/>
      <c r="S1014" s="350"/>
      <c r="AA1014" s="349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</row>
    <row r="1015" spans="1:58" ht="12.75">
      <c r="A1015" s="351"/>
      <c r="B1015" s="350"/>
      <c r="C1015" s="350"/>
      <c r="D1015" s="350"/>
      <c r="E1015" s="350"/>
      <c r="F1015" s="350"/>
      <c r="G1015" s="350"/>
      <c r="H1015" s="350"/>
      <c r="I1015" s="350"/>
      <c r="J1015" s="350"/>
      <c r="M1015" s="350"/>
      <c r="N1015" s="350"/>
      <c r="O1015" s="350"/>
      <c r="R1015" s="350"/>
      <c r="S1015" s="350"/>
      <c r="AA1015" s="349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</row>
    <row r="1016" spans="1:58" ht="12.75">
      <c r="A1016" s="351"/>
      <c r="B1016" s="350"/>
      <c r="C1016" s="350"/>
      <c r="D1016" s="350"/>
      <c r="E1016" s="350"/>
      <c r="F1016" s="350"/>
      <c r="G1016" s="350"/>
      <c r="H1016" s="350"/>
      <c r="I1016" s="350"/>
      <c r="J1016" s="350"/>
      <c r="M1016" s="350"/>
      <c r="N1016" s="350"/>
      <c r="O1016" s="350"/>
      <c r="R1016" s="350"/>
      <c r="S1016" s="350"/>
      <c r="AA1016" s="349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</row>
    <row r="1017" spans="1:58" ht="12.75">
      <c r="A1017" s="351"/>
      <c r="B1017" s="350"/>
      <c r="C1017" s="350"/>
      <c r="D1017" s="350"/>
      <c r="E1017" s="350"/>
      <c r="F1017" s="350"/>
      <c r="G1017" s="350"/>
      <c r="H1017" s="350"/>
      <c r="I1017" s="350"/>
      <c r="J1017" s="350"/>
      <c r="M1017" s="350"/>
      <c r="N1017" s="350"/>
      <c r="O1017" s="350"/>
      <c r="R1017" s="350"/>
      <c r="S1017" s="350"/>
      <c r="AA1017" s="349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</row>
    <row r="1018" spans="1:58" ht="12.75">
      <c r="A1018" s="351"/>
      <c r="B1018" s="350"/>
      <c r="C1018" s="350"/>
      <c r="D1018" s="350"/>
      <c r="E1018" s="350"/>
      <c r="F1018" s="350"/>
      <c r="G1018" s="350"/>
      <c r="H1018" s="350"/>
      <c r="I1018" s="350"/>
      <c r="J1018" s="350"/>
      <c r="M1018" s="350"/>
      <c r="N1018" s="350"/>
      <c r="O1018" s="350"/>
      <c r="R1018" s="350"/>
      <c r="S1018" s="350"/>
      <c r="AA1018" s="349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</row>
    <row r="1019" spans="1:58" ht="12.75">
      <c r="A1019" s="351"/>
      <c r="B1019" s="350"/>
      <c r="C1019" s="350"/>
      <c r="D1019" s="350"/>
      <c r="E1019" s="350"/>
      <c r="F1019" s="350"/>
      <c r="G1019" s="350"/>
      <c r="H1019" s="350"/>
      <c r="I1019" s="350"/>
      <c r="J1019" s="350"/>
      <c r="M1019" s="350"/>
      <c r="N1019" s="350"/>
      <c r="O1019" s="350"/>
      <c r="R1019" s="350"/>
      <c r="S1019" s="350"/>
      <c r="AA1019" s="34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</row>
    <row r="1020" spans="1:58" ht="12.75">
      <c r="A1020" s="351"/>
      <c r="B1020" s="350"/>
      <c r="C1020" s="350"/>
      <c r="D1020" s="350"/>
      <c r="E1020" s="350"/>
      <c r="F1020" s="350"/>
      <c r="G1020" s="350"/>
      <c r="H1020" s="350"/>
      <c r="I1020" s="350"/>
      <c r="J1020" s="350"/>
      <c r="M1020" s="350"/>
      <c r="N1020" s="350"/>
      <c r="O1020" s="350"/>
      <c r="R1020" s="350"/>
      <c r="S1020" s="350"/>
      <c r="AA1020" s="349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</row>
    <row r="1021" spans="1:58" ht="12.75">
      <c r="A1021" s="351"/>
      <c r="B1021" s="350"/>
      <c r="C1021" s="350"/>
      <c r="D1021" s="350"/>
      <c r="E1021" s="350"/>
      <c r="F1021" s="350"/>
      <c r="G1021" s="350"/>
      <c r="H1021" s="350"/>
      <c r="I1021" s="350"/>
      <c r="J1021" s="350"/>
      <c r="M1021" s="350"/>
      <c r="N1021" s="350"/>
      <c r="O1021" s="350"/>
      <c r="R1021" s="350"/>
      <c r="S1021" s="350"/>
      <c r="AA1021" s="349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</row>
    <row r="1022" spans="1:58" ht="12.75">
      <c r="A1022" s="351"/>
      <c r="B1022" s="350"/>
      <c r="C1022" s="350"/>
      <c r="D1022" s="350"/>
      <c r="E1022" s="350"/>
      <c r="F1022" s="350"/>
      <c r="G1022" s="350"/>
      <c r="H1022" s="350"/>
      <c r="I1022" s="350"/>
      <c r="J1022" s="350"/>
      <c r="M1022" s="350"/>
      <c r="N1022" s="350"/>
      <c r="O1022" s="350"/>
      <c r="R1022" s="350"/>
      <c r="S1022" s="350"/>
      <c r="AA1022" s="349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</row>
    <row r="1023" spans="1:58" ht="12.75">
      <c r="A1023" s="351"/>
      <c r="B1023" s="350"/>
      <c r="C1023" s="350"/>
      <c r="D1023" s="350"/>
      <c r="E1023" s="350"/>
      <c r="F1023" s="350"/>
      <c r="G1023" s="350"/>
      <c r="H1023" s="350"/>
      <c r="I1023" s="350"/>
      <c r="J1023" s="350"/>
      <c r="M1023" s="350"/>
      <c r="N1023" s="350"/>
      <c r="O1023" s="350"/>
      <c r="R1023" s="350"/>
      <c r="S1023" s="350"/>
      <c r="AA1023" s="349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</row>
    <row r="1024" spans="1:58" ht="12.75">
      <c r="A1024" s="351"/>
      <c r="B1024" s="350"/>
      <c r="C1024" s="350"/>
      <c r="D1024" s="350"/>
      <c r="E1024" s="350"/>
      <c r="F1024" s="350"/>
      <c r="G1024" s="350"/>
      <c r="H1024" s="350"/>
      <c r="I1024" s="350"/>
      <c r="J1024" s="350"/>
      <c r="M1024" s="350"/>
      <c r="N1024" s="350"/>
      <c r="O1024" s="350"/>
      <c r="R1024" s="350"/>
      <c r="S1024" s="350"/>
      <c r="AA1024" s="349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</row>
    <row r="1025" spans="1:58" ht="12.75">
      <c r="A1025" s="351"/>
      <c r="B1025" s="350"/>
      <c r="C1025" s="350"/>
      <c r="D1025" s="350"/>
      <c r="E1025" s="350"/>
      <c r="F1025" s="350"/>
      <c r="G1025" s="350"/>
      <c r="H1025" s="350"/>
      <c r="I1025" s="350"/>
      <c r="J1025" s="350"/>
      <c r="M1025" s="350"/>
      <c r="N1025" s="350"/>
      <c r="O1025" s="350"/>
      <c r="R1025" s="350"/>
      <c r="S1025" s="350"/>
      <c r="AA1025" s="349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</row>
    <row r="1026" spans="1:58" ht="12.75">
      <c r="A1026" s="351"/>
      <c r="B1026" s="350"/>
      <c r="C1026" s="350"/>
      <c r="D1026" s="350"/>
      <c r="E1026" s="350"/>
      <c r="F1026" s="350"/>
      <c r="G1026" s="350"/>
      <c r="H1026" s="350"/>
      <c r="I1026" s="350"/>
      <c r="J1026" s="350"/>
      <c r="M1026" s="350"/>
      <c r="N1026" s="350"/>
      <c r="O1026" s="350"/>
      <c r="R1026" s="350"/>
      <c r="S1026" s="350"/>
      <c r="AA1026" s="349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</row>
    <row r="1027" spans="1:58" ht="12.75">
      <c r="A1027" s="351"/>
      <c r="B1027" s="350"/>
      <c r="C1027" s="350"/>
      <c r="D1027" s="350"/>
      <c r="E1027" s="350"/>
      <c r="F1027" s="350"/>
      <c r="G1027" s="350"/>
      <c r="H1027" s="350"/>
      <c r="I1027" s="350"/>
      <c r="J1027" s="350"/>
      <c r="M1027" s="350"/>
      <c r="N1027" s="350"/>
      <c r="O1027" s="350"/>
      <c r="R1027" s="350"/>
      <c r="S1027" s="350"/>
      <c r="AA1027" s="349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</row>
    <row r="1028" spans="1:58" ht="12.75">
      <c r="A1028" s="351"/>
      <c r="B1028" s="350"/>
      <c r="C1028" s="350"/>
      <c r="D1028" s="350"/>
      <c r="E1028" s="350"/>
      <c r="F1028" s="350"/>
      <c r="G1028" s="350"/>
      <c r="H1028" s="350"/>
      <c r="I1028" s="350"/>
      <c r="J1028" s="350"/>
      <c r="M1028" s="350"/>
      <c r="N1028" s="350"/>
      <c r="O1028" s="350"/>
      <c r="R1028" s="350"/>
      <c r="S1028" s="350"/>
      <c r="AA1028" s="349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</row>
    <row r="1029" spans="1:58" ht="12.75">
      <c r="A1029" s="351"/>
      <c r="B1029" s="350"/>
      <c r="C1029" s="350"/>
      <c r="D1029" s="350"/>
      <c r="E1029" s="350"/>
      <c r="F1029" s="350"/>
      <c r="G1029" s="350"/>
      <c r="H1029" s="350"/>
      <c r="I1029" s="350"/>
      <c r="J1029" s="350"/>
      <c r="M1029" s="350"/>
      <c r="N1029" s="350"/>
      <c r="O1029" s="350"/>
      <c r="R1029" s="350"/>
      <c r="S1029" s="350"/>
      <c r="AA1029" s="34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</row>
    <row r="1030" spans="1:58" ht="12.75">
      <c r="A1030" s="351"/>
      <c r="B1030" s="350"/>
      <c r="C1030" s="350"/>
      <c r="D1030" s="350"/>
      <c r="E1030" s="350"/>
      <c r="F1030" s="350"/>
      <c r="G1030" s="350"/>
      <c r="H1030" s="350"/>
      <c r="I1030" s="350"/>
      <c r="J1030" s="350"/>
      <c r="M1030" s="350"/>
      <c r="N1030" s="350"/>
      <c r="O1030" s="350"/>
      <c r="R1030" s="350"/>
      <c r="S1030" s="350"/>
      <c r="AA1030" s="349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</row>
    <row r="1031" spans="1:58" ht="12.75">
      <c r="A1031" s="351"/>
      <c r="B1031" s="350"/>
      <c r="C1031" s="350"/>
      <c r="D1031" s="350"/>
      <c r="E1031" s="350"/>
      <c r="F1031" s="350"/>
      <c r="G1031" s="350"/>
      <c r="H1031" s="350"/>
      <c r="I1031" s="350"/>
      <c r="J1031" s="350"/>
      <c r="M1031" s="350"/>
      <c r="N1031" s="350"/>
      <c r="O1031" s="350"/>
      <c r="R1031" s="350"/>
      <c r="S1031" s="350"/>
      <c r="AA1031" s="349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</row>
    <row r="1032" spans="1:58" ht="12.75">
      <c r="A1032" s="351"/>
      <c r="B1032" s="350"/>
      <c r="C1032" s="350"/>
      <c r="D1032" s="350"/>
      <c r="E1032" s="350"/>
      <c r="F1032" s="350"/>
      <c r="G1032" s="350"/>
      <c r="H1032" s="350"/>
      <c r="I1032" s="350"/>
      <c r="J1032" s="350"/>
      <c r="M1032" s="350"/>
      <c r="N1032" s="350"/>
      <c r="O1032" s="350"/>
      <c r="R1032" s="350"/>
      <c r="S1032" s="350"/>
      <c r="AA1032" s="349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</row>
    <row r="1033" spans="1:58" ht="12.75">
      <c r="A1033" s="351"/>
      <c r="B1033" s="350"/>
      <c r="C1033" s="350"/>
      <c r="D1033" s="350"/>
      <c r="E1033" s="350"/>
      <c r="F1033" s="350"/>
      <c r="G1033" s="350"/>
      <c r="H1033" s="350"/>
      <c r="I1033" s="350"/>
      <c r="J1033" s="350"/>
      <c r="M1033" s="350"/>
      <c r="N1033" s="350"/>
      <c r="O1033" s="350"/>
      <c r="R1033" s="350"/>
      <c r="S1033" s="350"/>
      <c r="AA1033" s="349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</row>
    <row r="1034" spans="1:58" ht="12.75">
      <c r="A1034" s="351"/>
      <c r="B1034" s="350"/>
      <c r="C1034" s="350"/>
      <c r="D1034" s="350"/>
      <c r="E1034" s="350"/>
      <c r="F1034" s="350"/>
      <c r="G1034" s="350"/>
      <c r="H1034" s="350"/>
      <c r="I1034" s="350"/>
      <c r="J1034" s="350"/>
      <c r="M1034" s="350"/>
      <c r="N1034" s="350"/>
      <c r="O1034" s="350"/>
      <c r="R1034" s="350"/>
      <c r="S1034" s="350"/>
      <c r="AA1034" s="349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</row>
    <row r="1035" spans="1:58" ht="12.75">
      <c r="A1035" s="351"/>
      <c r="B1035" s="350"/>
      <c r="C1035" s="350"/>
      <c r="D1035" s="350"/>
      <c r="E1035" s="350"/>
      <c r="F1035" s="350"/>
      <c r="G1035" s="350"/>
      <c r="H1035" s="350"/>
      <c r="I1035" s="350"/>
      <c r="J1035" s="350"/>
      <c r="M1035" s="350"/>
      <c r="N1035" s="350"/>
      <c r="O1035" s="350"/>
      <c r="R1035" s="350"/>
      <c r="S1035" s="350"/>
      <c r="AA1035" s="349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</row>
    <row r="1036" spans="1:58" ht="12.75">
      <c r="A1036" s="351"/>
      <c r="B1036" s="350"/>
      <c r="C1036" s="350"/>
      <c r="D1036" s="350"/>
      <c r="E1036" s="350"/>
      <c r="F1036" s="350"/>
      <c r="G1036" s="350"/>
      <c r="H1036" s="350"/>
      <c r="I1036" s="350"/>
      <c r="J1036" s="350"/>
      <c r="M1036" s="350"/>
      <c r="N1036" s="350"/>
      <c r="O1036" s="350"/>
      <c r="R1036" s="350"/>
      <c r="S1036" s="350"/>
      <c r="AA1036" s="349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</row>
    <row r="1037" spans="1:58" ht="12.75">
      <c r="A1037" s="351"/>
      <c r="B1037" s="350"/>
      <c r="C1037" s="350"/>
      <c r="D1037" s="350"/>
      <c r="E1037" s="350"/>
      <c r="F1037" s="350"/>
      <c r="G1037" s="350"/>
      <c r="H1037" s="350"/>
      <c r="I1037" s="350"/>
      <c r="J1037" s="350"/>
      <c r="M1037" s="350"/>
      <c r="N1037" s="350"/>
      <c r="O1037" s="350"/>
      <c r="R1037" s="350"/>
      <c r="S1037" s="350"/>
      <c r="AA1037" s="349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</row>
    <row r="1038" spans="1:58" ht="12.75">
      <c r="A1038" s="351"/>
      <c r="B1038" s="350"/>
      <c r="C1038" s="350"/>
      <c r="D1038" s="350"/>
      <c r="E1038" s="350"/>
      <c r="F1038" s="350"/>
      <c r="G1038" s="350"/>
      <c r="H1038" s="350"/>
      <c r="I1038" s="350"/>
      <c r="J1038" s="350"/>
      <c r="M1038" s="350"/>
      <c r="N1038" s="350"/>
      <c r="O1038" s="350"/>
      <c r="R1038" s="350"/>
      <c r="S1038" s="350"/>
      <c r="AA1038" s="349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</row>
    <row r="1039" spans="1:58" ht="12.75">
      <c r="A1039" s="351"/>
      <c r="B1039" s="350"/>
      <c r="C1039" s="350"/>
      <c r="D1039" s="350"/>
      <c r="E1039" s="350"/>
      <c r="F1039" s="350"/>
      <c r="G1039" s="350"/>
      <c r="H1039" s="350"/>
      <c r="I1039" s="350"/>
      <c r="J1039" s="350"/>
      <c r="M1039" s="350"/>
      <c r="N1039" s="350"/>
      <c r="O1039" s="350"/>
      <c r="R1039" s="350"/>
      <c r="S1039" s="350"/>
      <c r="AA1039" s="34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</row>
    <row r="1040" spans="1:58" ht="12.75">
      <c r="A1040" s="351"/>
      <c r="B1040" s="350"/>
      <c r="C1040" s="350"/>
      <c r="D1040" s="350"/>
      <c r="E1040" s="350"/>
      <c r="F1040" s="350"/>
      <c r="G1040" s="350"/>
      <c r="H1040" s="350"/>
      <c r="I1040" s="350"/>
      <c r="J1040" s="350"/>
      <c r="M1040" s="350"/>
      <c r="N1040" s="350"/>
      <c r="O1040" s="350"/>
      <c r="R1040" s="350"/>
      <c r="S1040" s="350"/>
      <c r="AA1040" s="349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</row>
    <row r="1041" spans="1:58" ht="12.75">
      <c r="A1041" s="351"/>
      <c r="B1041" s="350"/>
      <c r="C1041" s="350"/>
      <c r="D1041" s="350"/>
      <c r="E1041" s="350"/>
      <c r="F1041" s="350"/>
      <c r="G1041" s="350"/>
      <c r="H1041" s="350"/>
      <c r="I1041" s="350"/>
      <c r="J1041" s="350"/>
      <c r="M1041" s="350"/>
      <c r="N1041" s="350"/>
      <c r="O1041" s="350"/>
      <c r="R1041" s="350"/>
      <c r="S1041" s="350"/>
      <c r="AA1041" s="349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</row>
    <row r="1042" spans="1:58" ht="12.75">
      <c r="A1042" s="351"/>
      <c r="B1042" s="350"/>
      <c r="C1042" s="350"/>
      <c r="D1042" s="350"/>
      <c r="E1042" s="350"/>
      <c r="F1042" s="350"/>
      <c r="G1042" s="350"/>
      <c r="H1042" s="350"/>
      <c r="I1042" s="350"/>
      <c r="J1042" s="350"/>
      <c r="M1042" s="350"/>
      <c r="N1042" s="350"/>
      <c r="O1042" s="350"/>
      <c r="R1042" s="350"/>
      <c r="S1042" s="350"/>
      <c r="AA1042" s="349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</row>
    <row r="1043" spans="1:58" ht="12.75">
      <c r="A1043" s="351"/>
      <c r="B1043" s="350"/>
      <c r="C1043" s="350"/>
      <c r="D1043" s="350"/>
      <c r="E1043" s="350"/>
      <c r="F1043" s="350"/>
      <c r="G1043" s="350"/>
      <c r="H1043" s="350"/>
      <c r="I1043" s="350"/>
      <c r="J1043" s="350"/>
      <c r="M1043" s="350"/>
      <c r="N1043" s="350"/>
      <c r="O1043" s="350"/>
      <c r="R1043" s="350"/>
      <c r="S1043" s="350"/>
      <c r="AA1043" s="349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</row>
    <row r="1044" spans="1:58" ht="12.75">
      <c r="A1044" s="351"/>
      <c r="B1044" s="350"/>
      <c r="C1044" s="350"/>
      <c r="D1044" s="350"/>
      <c r="E1044" s="350"/>
      <c r="F1044" s="350"/>
      <c r="G1044" s="350"/>
      <c r="H1044" s="350"/>
      <c r="I1044" s="350"/>
      <c r="J1044" s="350"/>
      <c r="M1044" s="350"/>
      <c r="N1044" s="350"/>
      <c r="O1044" s="350"/>
      <c r="R1044" s="350"/>
      <c r="S1044" s="350"/>
      <c r="AA1044" s="349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</row>
    <row r="1045" spans="1:58" ht="12.75">
      <c r="A1045" s="351"/>
      <c r="B1045" s="350"/>
      <c r="C1045" s="350"/>
      <c r="D1045" s="350"/>
      <c r="E1045" s="350"/>
      <c r="F1045" s="350"/>
      <c r="G1045" s="350"/>
      <c r="H1045" s="350"/>
      <c r="I1045" s="350"/>
      <c r="J1045" s="350"/>
      <c r="M1045" s="350"/>
      <c r="N1045" s="350"/>
      <c r="O1045" s="350"/>
      <c r="R1045" s="350"/>
      <c r="S1045" s="350"/>
      <c r="AA1045" s="349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</row>
    <row r="1046" spans="1:58" ht="12.75">
      <c r="A1046" s="351"/>
      <c r="B1046" s="350"/>
      <c r="C1046" s="350"/>
      <c r="D1046" s="350"/>
      <c r="E1046" s="350"/>
      <c r="F1046" s="350"/>
      <c r="G1046" s="350"/>
      <c r="H1046" s="350"/>
      <c r="I1046" s="350"/>
      <c r="J1046" s="350"/>
      <c r="M1046" s="350"/>
      <c r="N1046" s="350"/>
      <c r="O1046" s="350"/>
      <c r="R1046" s="350"/>
      <c r="S1046" s="350"/>
      <c r="AA1046" s="349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</row>
    <row r="1047" spans="1:58" ht="12.75">
      <c r="A1047" s="351"/>
      <c r="B1047" s="350"/>
      <c r="C1047" s="350"/>
      <c r="D1047" s="350"/>
      <c r="E1047" s="350"/>
      <c r="F1047" s="350"/>
      <c r="G1047" s="350"/>
      <c r="H1047" s="350"/>
      <c r="I1047" s="350"/>
      <c r="J1047" s="350"/>
      <c r="M1047" s="350"/>
      <c r="N1047" s="350"/>
      <c r="O1047" s="350"/>
      <c r="R1047" s="350"/>
      <c r="S1047" s="350"/>
      <c r="AA1047" s="349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</row>
    <row r="1048" spans="1:58" ht="12.75">
      <c r="A1048" s="351"/>
      <c r="B1048" s="350"/>
      <c r="C1048" s="350"/>
      <c r="D1048" s="350"/>
      <c r="E1048" s="350"/>
      <c r="F1048" s="350"/>
      <c r="G1048" s="350"/>
      <c r="H1048" s="350"/>
      <c r="I1048" s="350"/>
      <c r="J1048" s="350"/>
      <c r="M1048" s="350"/>
      <c r="N1048" s="350"/>
      <c r="O1048" s="350"/>
      <c r="R1048" s="350"/>
      <c r="S1048" s="350"/>
      <c r="AA1048" s="349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</row>
    <row r="1049" spans="1:58" ht="12.75">
      <c r="A1049" s="351"/>
      <c r="B1049" s="350"/>
      <c r="C1049" s="350"/>
      <c r="D1049" s="350"/>
      <c r="E1049" s="350"/>
      <c r="F1049" s="350"/>
      <c r="G1049" s="350"/>
      <c r="H1049" s="350"/>
      <c r="I1049" s="350"/>
      <c r="J1049" s="350"/>
      <c r="M1049" s="350"/>
      <c r="N1049" s="350"/>
      <c r="O1049" s="350"/>
      <c r="R1049" s="350"/>
      <c r="S1049" s="350"/>
      <c r="AA1049" s="3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</row>
    <row r="1050" spans="1:58" ht="12.75">
      <c r="A1050" s="351"/>
      <c r="B1050" s="350"/>
      <c r="C1050" s="350"/>
      <c r="D1050" s="350"/>
      <c r="E1050" s="350"/>
      <c r="F1050" s="350"/>
      <c r="G1050" s="350"/>
      <c r="H1050" s="350"/>
      <c r="I1050" s="350"/>
      <c r="J1050" s="350"/>
      <c r="M1050" s="350"/>
      <c r="N1050" s="350"/>
      <c r="O1050" s="350"/>
      <c r="R1050" s="350"/>
      <c r="S1050" s="350"/>
      <c r="AA1050" s="349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</row>
    <row r="1051" spans="1:58" ht="12.75">
      <c r="A1051" s="351"/>
      <c r="B1051" s="350"/>
      <c r="C1051" s="350"/>
      <c r="D1051" s="350"/>
      <c r="E1051" s="350"/>
      <c r="F1051" s="350"/>
      <c r="G1051" s="350"/>
      <c r="H1051" s="350"/>
      <c r="I1051" s="350"/>
      <c r="J1051" s="350"/>
      <c r="M1051" s="350"/>
      <c r="N1051" s="350"/>
      <c r="O1051" s="350"/>
      <c r="R1051" s="350"/>
      <c r="S1051" s="350"/>
      <c r="AA1051" s="349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</row>
    <row r="1052" spans="1:58" ht="12.75">
      <c r="A1052" s="351"/>
      <c r="B1052" s="350"/>
      <c r="C1052" s="350"/>
      <c r="D1052" s="350"/>
      <c r="E1052" s="350"/>
      <c r="F1052" s="350"/>
      <c r="G1052" s="350"/>
      <c r="H1052" s="350"/>
      <c r="I1052" s="350"/>
      <c r="J1052" s="350"/>
      <c r="M1052" s="350"/>
      <c r="N1052" s="350"/>
      <c r="O1052" s="350"/>
      <c r="R1052" s="350"/>
      <c r="S1052" s="350"/>
      <c r="AA1052" s="349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</row>
    <row r="1053" spans="1:58" ht="12.75">
      <c r="A1053" s="351"/>
      <c r="B1053" s="350"/>
      <c r="C1053" s="350"/>
      <c r="D1053" s="350"/>
      <c r="E1053" s="350"/>
      <c r="F1053" s="350"/>
      <c r="G1053" s="350"/>
      <c r="H1053" s="350"/>
      <c r="I1053" s="350"/>
      <c r="J1053" s="350"/>
      <c r="M1053" s="350"/>
      <c r="N1053" s="350"/>
      <c r="O1053" s="350"/>
      <c r="R1053" s="350"/>
      <c r="S1053" s="350"/>
      <c r="AA1053" s="349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</row>
    <row r="1054" spans="1:58" ht="12.75">
      <c r="A1054" s="351"/>
      <c r="B1054" s="350"/>
      <c r="C1054" s="350"/>
      <c r="D1054" s="350"/>
      <c r="E1054" s="350"/>
      <c r="F1054" s="350"/>
      <c r="G1054" s="350"/>
      <c r="H1054" s="350"/>
      <c r="I1054" s="350"/>
      <c r="J1054" s="350"/>
      <c r="M1054" s="350"/>
      <c r="N1054" s="350"/>
      <c r="O1054" s="350"/>
      <c r="R1054" s="350"/>
      <c r="S1054" s="350"/>
      <c r="AA1054" s="349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</row>
    <row r="1055" spans="1:58" ht="12.75">
      <c r="A1055" s="351"/>
      <c r="B1055" s="350"/>
      <c r="C1055" s="350"/>
      <c r="D1055" s="350"/>
      <c r="E1055" s="350"/>
      <c r="F1055" s="350"/>
      <c r="G1055" s="350"/>
      <c r="H1055" s="350"/>
      <c r="I1055" s="350"/>
      <c r="J1055" s="350"/>
      <c r="M1055" s="350"/>
      <c r="N1055" s="350"/>
      <c r="O1055" s="350"/>
      <c r="R1055" s="350"/>
      <c r="S1055" s="350"/>
      <c r="AA1055" s="349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</row>
    <row r="1056" spans="1:58" ht="12.75">
      <c r="A1056" s="351"/>
      <c r="B1056" s="350"/>
      <c r="C1056" s="350"/>
      <c r="D1056" s="350"/>
      <c r="E1056" s="350"/>
      <c r="F1056" s="350"/>
      <c r="G1056" s="350"/>
      <c r="H1056" s="350"/>
      <c r="I1056" s="350"/>
      <c r="J1056" s="350"/>
      <c r="M1056" s="350"/>
      <c r="N1056" s="350"/>
      <c r="O1056" s="350"/>
      <c r="R1056" s="350"/>
      <c r="S1056" s="350"/>
      <c r="AA1056" s="349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</row>
    <row r="1057" spans="1:58" ht="12.75">
      <c r="A1057" s="351"/>
      <c r="B1057" s="350"/>
      <c r="C1057" s="350"/>
      <c r="D1057" s="350"/>
      <c r="E1057" s="350"/>
      <c r="F1057" s="350"/>
      <c r="G1057" s="350"/>
      <c r="H1057" s="350"/>
      <c r="I1057" s="350"/>
      <c r="J1057" s="350"/>
      <c r="M1057" s="350"/>
      <c r="N1057" s="350"/>
      <c r="O1057" s="350"/>
      <c r="R1057" s="350"/>
      <c r="S1057" s="350"/>
      <c r="AA1057" s="349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</row>
    <row r="1058" spans="1:58" ht="12.75">
      <c r="A1058" s="351"/>
      <c r="B1058" s="350"/>
      <c r="C1058" s="350"/>
      <c r="D1058" s="350"/>
      <c r="E1058" s="350"/>
      <c r="F1058" s="350"/>
      <c r="G1058" s="350"/>
      <c r="H1058" s="350"/>
      <c r="I1058" s="350"/>
      <c r="J1058" s="350"/>
      <c r="M1058" s="350"/>
      <c r="N1058" s="350"/>
      <c r="O1058" s="350"/>
      <c r="R1058" s="350"/>
      <c r="S1058" s="350"/>
      <c r="AA1058" s="349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</row>
    <row r="1059" spans="1:58" ht="12.75">
      <c r="A1059" s="351"/>
      <c r="B1059" s="350"/>
      <c r="C1059" s="350"/>
      <c r="D1059" s="350"/>
      <c r="E1059" s="350"/>
      <c r="F1059" s="350"/>
      <c r="G1059" s="350"/>
      <c r="H1059" s="350"/>
      <c r="I1059" s="350"/>
      <c r="J1059" s="350"/>
      <c r="M1059" s="350"/>
      <c r="N1059" s="350"/>
      <c r="O1059" s="350"/>
      <c r="R1059" s="350"/>
      <c r="S1059" s="350"/>
      <c r="AA1059" s="34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</row>
    <row r="1060" spans="1:58" ht="12.75">
      <c r="A1060" s="351"/>
      <c r="B1060" s="350"/>
      <c r="C1060" s="350"/>
      <c r="D1060" s="350"/>
      <c r="E1060" s="350"/>
      <c r="F1060" s="350"/>
      <c r="G1060" s="350"/>
      <c r="H1060" s="350"/>
      <c r="I1060" s="350"/>
      <c r="J1060" s="350"/>
      <c r="M1060" s="350"/>
      <c r="N1060" s="350"/>
      <c r="O1060" s="350"/>
      <c r="R1060" s="350"/>
      <c r="S1060" s="350"/>
      <c r="AA1060" s="349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</row>
    <row r="1061" spans="1:58" ht="12.75">
      <c r="A1061" s="351"/>
      <c r="B1061" s="350"/>
      <c r="C1061" s="350"/>
      <c r="D1061" s="350"/>
      <c r="E1061" s="350"/>
      <c r="F1061" s="350"/>
      <c r="G1061" s="350"/>
      <c r="H1061" s="350"/>
      <c r="I1061" s="350"/>
      <c r="J1061" s="350"/>
      <c r="M1061" s="350"/>
      <c r="N1061" s="350"/>
      <c r="O1061" s="350"/>
      <c r="R1061" s="350"/>
      <c r="S1061" s="350"/>
      <c r="AA1061" s="349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</row>
    <row r="1062" spans="1:58" ht="12.75">
      <c r="A1062" s="351"/>
      <c r="B1062" s="350"/>
      <c r="C1062" s="350"/>
      <c r="D1062" s="350"/>
      <c r="E1062" s="350"/>
      <c r="F1062" s="350"/>
      <c r="G1062" s="350"/>
      <c r="H1062" s="350"/>
      <c r="I1062" s="350"/>
      <c r="J1062" s="350"/>
      <c r="M1062" s="350"/>
      <c r="N1062" s="350"/>
      <c r="O1062" s="350"/>
      <c r="R1062" s="350"/>
      <c r="S1062" s="350"/>
      <c r="AA1062" s="349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</row>
    <row r="1063" spans="1:58" ht="12.75">
      <c r="A1063" s="351"/>
      <c r="B1063" s="350"/>
      <c r="C1063" s="350"/>
      <c r="D1063" s="350"/>
      <c r="E1063" s="350"/>
      <c r="F1063" s="350"/>
      <c r="G1063" s="350"/>
      <c r="H1063" s="350"/>
      <c r="I1063" s="350"/>
      <c r="J1063" s="350"/>
      <c r="M1063" s="350"/>
      <c r="N1063" s="350"/>
      <c r="O1063" s="350"/>
      <c r="R1063" s="350"/>
      <c r="S1063" s="350"/>
      <c r="AA1063" s="349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</row>
    <row r="1064" spans="1:58" ht="12.75">
      <c r="A1064" s="351"/>
      <c r="B1064" s="350"/>
      <c r="C1064" s="350"/>
      <c r="D1064" s="350"/>
      <c r="E1064" s="350"/>
      <c r="F1064" s="350"/>
      <c r="G1064" s="350"/>
      <c r="H1064" s="350"/>
      <c r="I1064" s="350"/>
      <c r="J1064" s="350"/>
      <c r="M1064" s="350"/>
      <c r="N1064" s="350"/>
      <c r="O1064" s="350"/>
      <c r="R1064" s="350"/>
      <c r="S1064" s="350"/>
      <c r="AA1064" s="349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</row>
    <row r="1065" spans="1:58" ht="12.75">
      <c r="A1065" s="351"/>
      <c r="B1065" s="350"/>
      <c r="C1065" s="350"/>
      <c r="D1065" s="350"/>
      <c r="E1065" s="350"/>
      <c r="F1065" s="350"/>
      <c r="G1065" s="350"/>
      <c r="H1065" s="350"/>
      <c r="I1065" s="350"/>
      <c r="J1065" s="350"/>
      <c r="M1065" s="350"/>
      <c r="N1065" s="350"/>
      <c r="O1065" s="350"/>
      <c r="R1065" s="350"/>
      <c r="S1065" s="350"/>
      <c r="AA1065" s="349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</row>
    <row r="1066" spans="1:58" ht="12.75">
      <c r="A1066" s="351"/>
      <c r="B1066" s="350"/>
      <c r="C1066" s="350"/>
      <c r="D1066" s="350"/>
      <c r="E1066" s="350"/>
      <c r="F1066" s="350"/>
      <c r="G1066" s="350"/>
      <c r="H1066" s="350"/>
      <c r="I1066" s="350"/>
      <c r="J1066" s="350"/>
      <c r="M1066" s="350"/>
      <c r="N1066" s="350"/>
      <c r="O1066" s="350"/>
      <c r="R1066" s="350"/>
      <c r="S1066" s="350"/>
      <c r="AA1066" s="349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</row>
    <row r="1067" spans="1:58" ht="12.75">
      <c r="A1067" s="351"/>
      <c r="B1067" s="350"/>
      <c r="C1067" s="350"/>
      <c r="D1067" s="350"/>
      <c r="E1067" s="350"/>
      <c r="F1067" s="350"/>
      <c r="G1067" s="350"/>
      <c r="H1067" s="350"/>
      <c r="I1067" s="350"/>
      <c r="J1067" s="350"/>
      <c r="M1067" s="350"/>
      <c r="N1067" s="350"/>
      <c r="O1067" s="350"/>
      <c r="R1067" s="350"/>
      <c r="S1067" s="350"/>
      <c r="AA1067" s="349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</row>
    <row r="1068" spans="1:58" ht="12.75">
      <c r="A1068" s="351"/>
      <c r="B1068" s="350"/>
      <c r="C1068" s="350"/>
      <c r="D1068" s="350"/>
      <c r="E1068" s="350"/>
      <c r="F1068" s="350"/>
      <c r="G1068" s="350"/>
      <c r="H1068" s="350"/>
      <c r="I1068" s="350"/>
      <c r="J1068" s="350"/>
      <c r="M1068" s="350"/>
      <c r="N1068" s="350"/>
      <c r="O1068" s="350"/>
      <c r="R1068" s="350"/>
      <c r="S1068" s="350"/>
      <c r="AA1068" s="349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</row>
    <row r="1069" spans="1:58" ht="12.75">
      <c r="A1069" s="351"/>
      <c r="B1069" s="350"/>
      <c r="C1069" s="350"/>
      <c r="D1069" s="350"/>
      <c r="E1069" s="350"/>
      <c r="F1069" s="350"/>
      <c r="G1069" s="350"/>
      <c r="H1069" s="350"/>
      <c r="I1069" s="350"/>
      <c r="J1069" s="350"/>
      <c r="M1069" s="350"/>
      <c r="N1069" s="350"/>
      <c r="O1069" s="350"/>
      <c r="R1069" s="350"/>
      <c r="S1069" s="350"/>
      <c r="AA1069" s="34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</row>
    <row r="1070" spans="1:58" ht="12.75">
      <c r="A1070" s="351"/>
      <c r="B1070" s="350"/>
      <c r="C1070" s="350"/>
      <c r="D1070" s="350"/>
      <c r="E1070" s="350"/>
      <c r="F1070" s="350"/>
      <c r="G1070" s="350"/>
      <c r="H1070" s="350"/>
      <c r="I1070" s="350"/>
      <c r="J1070" s="350"/>
      <c r="M1070" s="350"/>
      <c r="N1070" s="350"/>
      <c r="O1070" s="350"/>
      <c r="R1070" s="350"/>
      <c r="S1070" s="350"/>
      <c r="AA1070" s="349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</row>
    <row r="1071" spans="1:58" ht="12.75">
      <c r="A1071" s="351"/>
      <c r="B1071" s="350"/>
      <c r="C1071" s="350"/>
      <c r="D1071" s="350"/>
      <c r="E1071" s="350"/>
      <c r="F1071" s="350"/>
      <c r="G1071" s="350"/>
      <c r="H1071" s="350"/>
      <c r="I1071" s="350"/>
      <c r="J1071" s="350"/>
      <c r="M1071" s="350"/>
      <c r="N1071" s="350"/>
      <c r="O1071" s="350"/>
      <c r="R1071" s="350"/>
      <c r="S1071" s="350"/>
      <c r="AA1071" s="349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</row>
    <row r="1072" spans="1:58" ht="12.75">
      <c r="A1072" s="351"/>
      <c r="B1072" s="350"/>
      <c r="C1072" s="350"/>
      <c r="D1072" s="350"/>
      <c r="E1072" s="350"/>
      <c r="F1072" s="350"/>
      <c r="G1072" s="350"/>
      <c r="H1072" s="350"/>
      <c r="I1072" s="350"/>
      <c r="J1072" s="350"/>
      <c r="M1072" s="350"/>
      <c r="N1072" s="350"/>
      <c r="O1072" s="350"/>
      <c r="R1072" s="350"/>
      <c r="S1072" s="350"/>
      <c r="AA1072" s="349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</row>
    <row r="1073" spans="1:58" ht="12.75">
      <c r="A1073" s="351"/>
      <c r="B1073" s="350"/>
      <c r="C1073" s="350"/>
      <c r="D1073" s="350"/>
      <c r="E1073" s="350"/>
      <c r="F1073" s="350"/>
      <c r="G1073" s="350"/>
      <c r="H1073" s="350"/>
      <c r="I1073" s="350"/>
      <c r="J1073" s="350"/>
      <c r="M1073" s="350"/>
      <c r="N1073" s="350"/>
      <c r="O1073" s="350"/>
      <c r="R1073" s="350"/>
      <c r="S1073" s="350"/>
      <c r="AA1073" s="349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</row>
    <row r="1074" spans="1:58" ht="12.75">
      <c r="A1074" s="351"/>
      <c r="B1074" s="350"/>
      <c r="C1074" s="350"/>
      <c r="D1074" s="350"/>
      <c r="E1074" s="350"/>
      <c r="F1074" s="350"/>
      <c r="G1074" s="350"/>
      <c r="H1074" s="350"/>
      <c r="I1074" s="350"/>
      <c r="J1074" s="350"/>
      <c r="M1074" s="350"/>
      <c r="N1074" s="350"/>
      <c r="O1074" s="350"/>
      <c r="R1074" s="350"/>
      <c r="S1074" s="350"/>
      <c r="AA1074" s="349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</row>
    <row r="1075" spans="1:58" ht="12.75">
      <c r="A1075" s="351"/>
      <c r="B1075" s="350"/>
      <c r="C1075" s="350"/>
      <c r="D1075" s="350"/>
      <c r="E1075" s="350"/>
      <c r="F1075" s="350"/>
      <c r="G1075" s="350"/>
      <c r="H1075" s="350"/>
      <c r="I1075" s="350"/>
      <c r="J1075" s="350"/>
      <c r="M1075" s="350"/>
      <c r="N1075" s="350"/>
      <c r="O1075" s="350"/>
      <c r="R1075" s="350"/>
      <c r="S1075" s="350"/>
      <c r="AA1075" s="349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</row>
    <row r="1076" spans="1:58" ht="12.75">
      <c r="A1076" s="351"/>
      <c r="B1076" s="350"/>
      <c r="C1076" s="350"/>
      <c r="D1076" s="350"/>
      <c r="E1076" s="350"/>
      <c r="F1076" s="350"/>
      <c r="G1076" s="350"/>
      <c r="H1076" s="350"/>
      <c r="I1076" s="350"/>
      <c r="J1076" s="350"/>
      <c r="M1076" s="350"/>
      <c r="N1076" s="350"/>
      <c r="O1076" s="350"/>
      <c r="R1076" s="350"/>
      <c r="S1076" s="350"/>
      <c r="AA1076" s="349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</row>
    <row r="1077" spans="1:58" ht="12.75">
      <c r="A1077" s="351"/>
      <c r="B1077" s="350"/>
      <c r="C1077" s="350"/>
      <c r="D1077" s="350"/>
      <c r="E1077" s="350"/>
      <c r="F1077" s="350"/>
      <c r="G1077" s="350"/>
      <c r="H1077" s="350"/>
      <c r="I1077" s="350"/>
      <c r="J1077" s="350"/>
      <c r="M1077" s="350"/>
      <c r="N1077" s="350"/>
      <c r="O1077" s="350"/>
      <c r="R1077" s="350"/>
      <c r="S1077" s="350"/>
      <c r="AA1077" s="349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</row>
    <row r="1078" spans="1:58" ht="12.75">
      <c r="A1078" s="351"/>
      <c r="B1078" s="350"/>
      <c r="C1078" s="350"/>
      <c r="D1078" s="350"/>
      <c r="E1078" s="350"/>
      <c r="F1078" s="350"/>
      <c r="G1078" s="350"/>
      <c r="H1078" s="350"/>
      <c r="I1078" s="350"/>
      <c r="J1078" s="350"/>
      <c r="M1078" s="350"/>
      <c r="N1078" s="350"/>
      <c r="O1078" s="350"/>
      <c r="R1078" s="350"/>
      <c r="S1078" s="350"/>
      <c r="AA1078" s="349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</row>
    <row r="1079" spans="1:58" ht="12.75">
      <c r="A1079" s="351"/>
      <c r="B1079" s="350"/>
      <c r="C1079" s="350"/>
      <c r="D1079" s="350"/>
      <c r="E1079" s="350"/>
      <c r="F1079" s="350"/>
      <c r="G1079" s="350"/>
      <c r="H1079" s="350"/>
      <c r="I1079" s="350"/>
      <c r="J1079" s="350"/>
      <c r="M1079" s="350"/>
      <c r="N1079" s="350"/>
      <c r="O1079" s="350"/>
      <c r="R1079" s="350"/>
      <c r="S1079" s="350"/>
      <c r="AA1079" s="34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</row>
    <row r="1080" spans="1:58" ht="12.75">
      <c r="A1080" s="351"/>
      <c r="B1080" s="350"/>
      <c r="C1080" s="350"/>
      <c r="D1080" s="350"/>
      <c r="E1080" s="350"/>
      <c r="F1080" s="350"/>
      <c r="G1080" s="350"/>
      <c r="H1080" s="350"/>
      <c r="I1080" s="350"/>
      <c r="J1080" s="350"/>
      <c r="M1080" s="350"/>
      <c r="N1080" s="350"/>
      <c r="O1080" s="350"/>
      <c r="R1080" s="350"/>
      <c r="S1080" s="350"/>
      <c r="AA1080" s="349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</row>
    <row r="1081" spans="1:58" ht="12.75">
      <c r="A1081" s="351"/>
      <c r="B1081" s="350"/>
      <c r="C1081" s="350"/>
      <c r="D1081" s="350"/>
      <c r="E1081" s="350"/>
      <c r="F1081" s="350"/>
      <c r="G1081" s="350"/>
      <c r="H1081" s="350"/>
      <c r="I1081" s="350"/>
      <c r="J1081" s="350"/>
      <c r="M1081" s="350"/>
      <c r="N1081" s="350"/>
      <c r="O1081" s="350"/>
      <c r="R1081" s="350"/>
      <c r="S1081" s="350"/>
      <c r="AA1081" s="349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</row>
    <row r="1082" spans="1:58" ht="12.75">
      <c r="A1082" s="351"/>
      <c r="B1082" s="350"/>
      <c r="C1082" s="350"/>
      <c r="D1082" s="350"/>
      <c r="E1082" s="350"/>
      <c r="F1082" s="350"/>
      <c r="G1082" s="350"/>
      <c r="H1082" s="350"/>
      <c r="I1082" s="350"/>
      <c r="J1082" s="350"/>
      <c r="M1082" s="350"/>
      <c r="N1082" s="350"/>
      <c r="O1082" s="350"/>
      <c r="R1082" s="350"/>
      <c r="S1082" s="350"/>
      <c r="AA1082" s="349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</row>
    <row r="1083" spans="1:58" ht="12.75">
      <c r="A1083" s="351"/>
      <c r="B1083" s="350"/>
      <c r="C1083" s="350"/>
      <c r="D1083" s="350"/>
      <c r="E1083" s="350"/>
      <c r="F1083" s="350"/>
      <c r="G1083" s="350"/>
      <c r="H1083" s="350"/>
      <c r="I1083" s="350"/>
      <c r="J1083" s="350"/>
      <c r="M1083" s="350"/>
      <c r="N1083" s="350"/>
      <c r="O1083" s="350"/>
      <c r="R1083" s="350"/>
      <c r="S1083" s="350"/>
      <c r="AA1083" s="349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</row>
    <row r="1084" spans="1:58" ht="12.75">
      <c r="A1084" s="351"/>
      <c r="B1084" s="350"/>
      <c r="C1084" s="350"/>
      <c r="D1084" s="350"/>
      <c r="E1084" s="350"/>
      <c r="F1084" s="350"/>
      <c r="G1084" s="350"/>
      <c r="H1084" s="350"/>
      <c r="I1084" s="350"/>
      <c r="J1084" s="350"/>
      <c r="M1084" s="350"/>
      <c r="N1084" s="350"/>
      <c r="O1084" s="350"/>
      <c r="R1084" s="350"/>
      <c r="S1084" s="350"/>
      <c r="AA1084" s="349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</row>
    <row r="1085" spans="1:58" ht="12.75">
      <c r="A1085" s="351"/>
      <c r="B1085" s="350"/>
      <c r="C1085" s="350"/>
      <c r="D1085" s="350"/>
      <c r="E1085" s="350"/>
      <c r="F1085" s="350"/>
      <c r="G1085" s="350"/>
      <c r="H1085" s="350"/>
      <c r="I1085" s="350"/>
      <c r="J1085" s="350"/>
      <c r="M1085" s="350"/>
      <c r="N1085" s="350"/>
      <c r="O1085" s="350"/>
      <c r="R1085" s="350"/>
      <c r="S1085" s="350"/>
      <c r="AA1085" s="349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</row>
    <row r="1086" spans="1:58" ht="12.75">
      <c r="A1086" s="351"/>
      <c r="B1086" s="350"/>
      <c r="C1086" s="350"/>
      <c r="D1086" s="350"/>
      <c r="E1086" s="350"/>
      <c r="F1086" s="350"/>
      <c r="G1086" s="350"/>
      <c r="H1086" s="350"/>
      <c r="I1086" s="350"/>
      <c r="J1086" s="350"/>
      <c r="M1086" s="350"/>
      <c r="N1086" s="350"/>
      <c r="O1086" s="350"/>
      <c r="R1086" s="350"/>
      <c r="S1086" s="350"/>
      <c r="AA1086" s="349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</row>
    <row r="1087" spans="1:58" ht="12.75">
      <c r="A1087" s="351"/>
      <c r="B1087" s="350"/>
      <c r="C1087" s="350"/>
      <c r="D1087" s="350"/>
      <c r="E1087" s="350"/>
      <c r="F1087" s="350"/>
      <c r="G1087" s="350"/>
      <c r="H1087" s="350"/>
      <c r="I1087" s="350"/>
      <c r="J1087" s="350"/>
      <c r="M1087" s="350"/>
      <c r="N1087" s="350"/>
      <c r="O1087" s="350"/>
      <c r="R1087" s="350"/>
      <c r="S1087" s="350"/>
      <c r="AA1087" s="349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</row>
    <row r="1088" spans="1:58" ht="12.75">
      <c r="A1088" s="351"/>
      <c r="B1088" s="350"/>
      <c r="C1088" s="350"/>
      <c r="D1088" s="350"/>
      <c r="E1088" s="350"/>
      <c r="F1088" s="350"/>
      <c r="G1088" s="350"/>
      <c r="H1088" s="350"/>
      <c r="I1088" s="350"/>
      <c r="J1088" s="350"/>
      <c r="M1088" s="350"/>
      <c r="N1088" s="350"/>
      <c r="O1088" s="350"/>
      <c r="R1088" s="350"/>
      <c r="S1088" s="350"/>
      <c r="AA1088" s="349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</row>
    <row r="1089" spans="1:58" ht="12.75">
      <c r="A1089" s="351"/>
      <c r="B1089" s="350"/>
      <c r="C1089" s="350"/>
      <c r="D1089" s="350"/>
      <c r="E1089" s="350"/>
      <c r="F1089" s="350"/>
      <c r="G1089" s="350"/>
      <c r="H1089" s="350"/>
      <c r="I1089" s="350"/>
      <c r="J1089" s="350"/>
      <c r="M1089" s="350"/>
      <c r="N1089" s="350"/>
      <c r="O1089" s="350"/>
      <c r="R1089" s="350"/>
      <c r="S1089" s="350"/>
      <c r="AA1089" s="34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</row>
    <row r="1090" spans="1:58" ht="12.75">
      <c r="A1090" s="351"/>
      <c r="B1090" s="350"/>
      <c r="C1090" s="350"/>
      <c r="D1090" s="350"/>
      <c r="E1090" s="350"/>
      <c r="F1090" s="350"/>
      <c r="G1090" s="350"/>
      <c r="H1090" s="350"/>
      <c r="I1090" s="350"/>
      <c r="J1090" s="350"/>
      <c r="M1090" s="350"/>
      <c r="N1090" s="350"/>
      <c r="O1090" s="350"/>
      <c r="R1090" s="350"/>
      <c r="S1090" s="350"/>
      <c r="AA1090" s="349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</row>
    <row r="1091" spans="1:58" ht="12.75">
      <c r="A1091" s="351"/>
      <c r="B1091" s="350"/>
      <c r="C1091" s="350"/>
      <c r="D1091" s="350"/>
      <c r="E1091" s="350"/>
      <c r="F1091" s="350"/>
      <c r="G1091" s="350"/>
      <c r="H1091" s="350"/>
      <c r="I1091" s="350"/>
      <c r="J1091" s="350"/>
      <c r="M1091" s="350"/>
      <c r="N1091" s="350"/>
      <c r="O1091" s="350"/>
      <c r="R1091" s="350"/>
      <c r="S1091" s="350"/>
      <c r="AA1091" s="349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</row>
    <row r="1092" spans="1:58" ht="12.75">
      <c r="A1092" s="351"/>
      <c r="B1092" s="350"/>
      <c r="C1092" s="350"/>
      <c r="D1092" s="350"/>
      <c r="E1092" s="350"/>
      <c r="F1092" s="350"/>
      <c r="G1092" s="350"/>
      <c r="H1092" s="350"/>
      <c r="I1092" s="350"/>
      <c r="J1092" s="350"/>
      <c r="M1092" s="350"/>
      <c r="N1092" s="350"/>
      <c r="O1092" s="350"/>
      <c r="R1092" s="350"/>
      <c r="S1092" s="350"/>
      <c r="AA1092" s="349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</row>
    <row r="1093" spans="1:58" ht="12.75">
      <c r="A1093" s="351"/>
      <c r="B1093" s="350"/>
      <c r="C1093" s="350"/>
      <c r="D1093" s="350"/>
      <c r="E1093" s="350"/>
      <c r="F1093" s="350"/>
      <c r="G1093" s="350"/>
      <c r="H1093" s="350"/>
      <c r="I1093" s="350"/>
      <c r="J1093" s="350"/>
      <c r="M1093" s="350"/>
      <c r="N1093" s="350"/>
      <c r="O1093" s="350"/>
      <c r="R1093" s="350"/>
      <c r="S1093" s="350"/>
      <c r="AA1093" s="349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</row>
    <row r="1094" spans="1:58" ht="12.75">
      <c r="A1094" s="351"/>
      <c r="B1094" s="350"/>
      <c r="C1094" s="350"/>
      <c r="D1094" s="350"/>
      <c r="E1094" s="350"/>
      <c r="F1094" s="350"/>
      <c r="G1094" s="350"/>
      <c r="H1094" s="350"/>
      <c r="I1094" s="350"/>
      <c r="J1094" s="350"/>
      <c r="M1094" s="350"/>
      <c r="N1094" s="350"/>
      <c r="O1094" s="350"/>
      <c r="R1094" s="350"/>
      <c r="S1094" s="350"/>
      <c r="AA1094" s="349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</row>
    <row r="1095" spans="1:58" ht="12.75">
      <c r="A1095" s="351"/>
      <c r="B1095" s="350"/>
      <c r="C1095" s="350"/>
      <c r="D1095" s="350"/>
      <c r="E1095" s="350"/>
      <c r="F1095" s="350"/>
      <c r="G1095" s="350"/>
      <c r="H1095" s="350"/>
      <c r="I1095" s="350"/>
      <c r="J1095" s="350"/>
      <c r="M1095" s="350"/>
      <c r="N1095" s="350"/>
      <c r="O1095" s="350"/>
      <c r="R1095" s="350"/>
      <c r="S1095" s="350"/>
      <c r="AA1095" s="349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</row>
    <row r="1096" spans="1:58" ht="12.75">
      <c r="A1096" s="351"/>
      <c r="B1096" s="350"/>
      <c r="C1096" s="350"/>
      <c r="D1096" s="350"/>
      <c r="E1096" s="350"/>
      <c r="F1096" s="350"/>
      <c r="G1096" s="350"/>
      <c r="H1096" s="350"/>
      <c r="I1096" s="350"/>
      <c r="J1096" s="350"/>
      <c r="M1096" s="350"/>
      <c r="N1096" s="350"/>
      <c r="O1096" s="350"/>
      <c r="R1096" s="350"/>
      <c r="S1096" s="350"/>
      <c r="AA1096" s="349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</row>
    <row r="1097" spans="1:58" ht="12.75">
      <c r="A1097" s="351"/>
      <c r="B1097" s="350"/>
      <c r="C1097" s="350"/>
      <c r="D1097" s="350"/>
      <c r="E1097" s="350"/>
      <c r="F1097" s="350"/>
      <c r="G1097" s="350"/>
      <c r="H1097" s="350"/>
      <c r="I1097" s="350"/>
      <c r="J1097" s="350"/>
      <c r="M1097" s="350"/>
      <c r="N1097" s="350"/>
      <c r="O1097" s="350"/>
      <c r="R1097" s="350"/>
      <c r="S1097" s="350"/>
      <c r="AA1097" s="349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</row>
    <row r="1098" spans="1:58" ht="12.75">
      <c r="A1098" s="351"/>
      <c r="B1098" s="350"/>
      <c r="C1098" s="350"/>
      <c r="D1098" s="350"/>
      <c r="E1098" s="350"/>
      <c r="F1098" s="350"/>
      <c r="G1098" s="350"/>
      <c r="H1098" s="350"/>
      <c r="I1098" s="350"/>
      <c r="J1098" s="350"/>
      <c r="M1098" s="350"/>
      <c r="N1098" s="350"/>
      <c r="O1098" s="350"/>
      <c r="R1098" s="350"/>
      <c r="S1098" s="350"/>
      <c r="AA1098" s="349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</row>
    <row r="1099" spans="1:58" ht="12.75">
      <c r="A1099" s="351"/>
      <c r="B1099" s="350"/>
      <c r="C1099" s="350"/>
      <c r="D1099" s="350"/>
      <c r="E1099" s="350"/>
      <c r="F1099" s="350"/>
      <c r="G1099" s="350"/>
      <c r="H1099" s="350"/>
      <c r="I1099" s="350"/>
      <c r="J1099" s="350"/>
      <c r="M1099" s="350"/>
      <c r="N1099" s="350"/>
      <c r="O1099" s="350"/>
      <c r="R1099" s="350"/>
      <c r="S1099" s="350"/>
      <c r="AA1099" s="34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</row>
    <row r="1100" spans="1:58" ht="12.75">
      <c r="A1100" s="351"/>
      <c r="B1100" s="350"/>
      <c r="C1100" s="350"/>
      <c r="D1100" s="350"/>
      <c r="E1100" s="350"/>
      <c r="F1100" s="350"/>
      <c r="G1100" s="350"/>
      <c r="H1100" s="350"/>
      <c r="I1100" s="350"/>
      <c r="J1100" s="350"/>
      <c r="M1100" s="350"/>
      <c r="N1100" s="350"/>
      <c r="O1100" s="350"/>
      <c r="R1100" s="350"/>
      <c r="S1100" s="350"/>
      <c r="AA1100" s="349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</row>
    <row r="1101" spans="1:58" ht="12.75">
      <c r="A1101" s="351"/>
      <c r="B1101" s="350"/>
      <c r="C1101" s="350"/>
      <c r="D1101" s="350"/>
      <c r="E1101" s="350"/>
      <c r="F1101" s="350"/>
      <c r="G1101" s="350"/>
      <c r="H1101" s="350"/>
      <c r="I1101" s="350"/>
      <c r="J1101" s="350"/>
      <c r="M1101" s="350"/>
      <c r="N1101" s="350"/>
      <c r="O1101" s="350"/>
      <c r="R1101" s="350"/>
      <c r="S1101" s="350"/>
      <c r="AA1101" s="349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</row>
    <row r="1102" spans="1:58" ht="12.75">
      <c r="A1102" s="351"/>
      <c r="B1102" s="350"/>
      <c r="C1102" s="350"/>
      <c r="D1102" s="350"/>
      <c r="E1102" s="350"/>
      <c r="F1102" s="350"/>
      <c r="G1102" s="350"/>
      <c r="H1102" s="350"/>
      <c r="I1102" s="350"/>
      <c r="J1102" s="350"/>
      <c r="M1102" s="350"/>
      <c r="N1102" s="350"/>
      <c r="O1102" s="350"/>
      <c r="R1102" s="350"/>
      <c r="S1102" s="350"/>
      <c r="AA1102" s="349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</row>
    <row r="1103" spans="1:58" ht="12.75">
      <c r="A1103" s="351"/>
      <c r="B1103" s="350"/>
      <c r="C1103" s="350"/>
      <c r="D1103" s="350"/>
      <c r="E1103" s="350"/>
      <c r="F1103" s="350"/>
      <c r="G1103" s="350"/>
      <c r="H1103" s="350"/>
      <c r="I1103" s="350"/>
      <c r="J1103" s="350"/>
      <c r="M1103" s="350"/>
      <c r="N1103" s="350"/>
      <c r="O1103" s="350"/>
      <c r="R1103" s="350"/>
      <c r="S1103" s="350"/>
      <c r="AA1103" s="349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</row>
    <row r="1104" spans="1:58" ht="12.75">
      <c r="A1104" s="351"/>
      <c r="B1104" s="350"/>
      <c r="C1104" s="350"/>
      <c r="D1104" s="350"/>
      <c r="E1104" s="350"/>
      <c r="F1104" s="350"/>
      <c r="G1104" s="350"/>
      <c r="H1104" s="350"/>
      <c r="I1104" s="350"/>
      <c r="J1104" s="350"/>
      <c r="M1104" s="350"/>
      <c r="N1104" s="350"/>
      <c r="O1104" s="350"/>
      <c r="R1104" s="350"/>
      <c r="S1104" s="350"/>
      <c r="AA1104" s="349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</row>
    <row r="1105" spans="1:58" ht="12.75">
      <c r="A1105" s="351"/>
      <c r="B1105" s="350"/>
      <c r="C1105" s="350"/>
      <c r="D1105" s="350"/>
      <c r="E1105" s="350"/>
      <c r="F1105" s="350"/>
      <c r="G1105" s="350"/>
      <c r="H1105" s="350"/>
      <c r="I1105" s="350"/>
      <c r="J1105" s="350"/>
      <c r="M1105" s="350"/>
      <c r="N1105" s="350"/>
      <c r="O1105" s="350"/>
      <c r="R1105" s="350"/>
      <c r="S1105" s="350"/>
      <c r="AA1105" s="349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</row>
    <row r="1106" spans="1:58" ht="12.75">
      <c r="A1106" s="351"/>
      <c r="B1106" s="350"/>
      <c r="C1106" s="350"/>
      <c r="D1106" s="350"/>
      <c r="E1106" s="350"/>
      <c r="F1106" s="350"/>
      <c r="G1106" s="350"/>
      <c r="H1106" s="350"/>
      <c r="I1106" s="350"/>
      <c r="J1106" s="350"/>
      <c r="M1106" s="350"/>
      <c r="N1106" s="350"/>
      <c r="O1106" s="350"/>
      <c r="R1106" s="350"/>
      <c r="S1106" s="350"/>
      <c r="AA1106" s="349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</row>
    <row r="1107" spans="1:58" ht="12.75">
      <c r="A1107" s="351"/>
      <c r="B1107" s="350"/>
      <c r="C1107" s="350"/>
      <c r="D1107" s="350"/>
      <c r="E1107" s="350"/>
      <c r="F1107" s="350"/>
      <c r="G1107" s="350"/>
      <c r="H1107" s="350"/>
      <c r="I1107" s="350"/>
      <c r="J1107" s="350"/>
      <c r="M1107" s="350"/>
      <c r="N1107" s="350"/>
      <c r="O1107" s="350"/>
      <c r="R1107" s="350"/>
      <c r="S1107" s="350"/>
      <c r="AA1107" s="349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</row>
    <row r="1108" spans="1:58" ht="12.75">
      <c r="A1108" s="351"/>
      <c r="B1108" s="350"/>
      <c r="C1108" s="350"/>
      <c r="D1108" s="350"/>
      <c r="E1108" s="350"/>
      <c r="F1108" s="350"/>
      <c r="G1108" s="350"/>
      <c r="H1108" s="350"/>
      <c r="I1108" s="350"/>
      <c r="J1108" s="350"/>
      <c r="M1108" s="350"/>
      <c r="N1108" s="350"/>
      <c r="O1108" s="350"/>
      <c r="R1108" s="350"/>
      <c r="S1108" s="350"/>
      <c r="AA1108" s="349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</row>
    <row r="1109" spans="1:58" ht="12.75">
      <c r="A1109" s="351"/>
      <c r="B1109" s="350"/>
      <c r="C1109" s="350"/>
      <c r="D1109" s="350"/>
      <c r="E1109" s="350"/>
      <c r="F1109" s="350"/>
      <c r="G1109" s="350"/>
      <c r="H1109" s="350"/>
      <c r="I1109" s="350"/>
      <c r="J1109" s="350"/>
      <c r="M1109" s="350"/>
      <c r="N1109" s="350"/>
      <c r="O1109" s="350"/>
      <c r="R1109" s="350"/>
      <c r="S1109" s="350"/>
      <c r="AA1109" s="34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</row>
    <row r="1110" spans="1:58" ht="12.75">
      <c r="A1110" s="351"/>
      <c r="B1110" s="350"/>
      <c r="C1110" s="350"/>
      <c r="D1110" s="350"/>
      <c r="E1110" s="350"/>
      <c r="F1110" s="350"/>
      <c r="G1110" s="350"/>
      <c r="H1110" s="350"/>
      <c r="I1110" s="350"/>
      <c r="J1110" s="350"/>
      <c r="M1110" s="350"/>
      <c r="N1110" s="350"/>
      <c r="O1110" s="350"/>
      <c r="R1110" s="350"/>
      <c r="S1110" s="350"/>
      <c r="AA1110" s="349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</row>
    <row r="1111" spans="1:58" ht="12.75">
      <c r="A1111" s="351"/>
      <c r="B1111" s="350"/>
      <c r="C1111" s="350"/>
      <c r="D1111" s="350"/>
      <c r="E1111" s="350"/>
      <c r="F1111" s="350"/>
      <c r="G1111" s="350"/>
      <c r="H1111" s="350"/>
      <c r="I1111" s="350"/>
      <c r="J1111" s="350"/>
      <c r="M1111" s="350"/>
      <c r="N1111" s="350"/>
      <c r="O1111" s="350"/>
      <c r="R1111" s="350"/>
      <c r="S1111" s="350"/>
      <c r="AA1111" s="349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</row>
    <row r="1112" spans="1:58" ht="12.75">
      <c r="A1112" s="351"/>
      <c r="B1112" s="350"/>
      <c r="C1112" s="350"/>
      <c r="D1112" s="350"/>
      <c r="E1112" s="350"/>
      <c r="F1112" s="350"/>
      <c r="G1112" s="350"/>
      <c r="H1112" s="350"/>
      <c r="I1112" s="350"/>
      <c r="J1112" s="350"/>
      <c r="M1112" s="350"/>
      <c r="N1112" s="350"/>
      <c r="O1112" s="350"/>
      <c r="R1112" s="350"/>
      <c r="S1112" s="350"/>
      <c r="AA1112" s="349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</row>
    <row r="1113" spans="1:58" ht="12.75">
      <c r="A1113" s="351"/>
      <c r="B1113" s="350"/>
      <c r="C1113" s="350"/>
      <c r="D1113" s="350"/>
      <c r="E1113" s="350"/>
      <c r="F1113" s="350"/>
      <c r="G1113" s="350"/>
      <c r="H1113" s="350"/>
      <c r="I1113" s="350"/>
      <c r="J1113" s="350"/>
      <c r="M1113" s="350"/>
      <c r="N1113" s="350"/>
      <c r="O1113" s="350"/>
      <c r="R1113" s="350"/>
      <c r="S1113" s="350"/>
      <c r="AA1113" s="349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</row>
    <row r="1114" spans="1:58" ht="12.75">
      <c r="A1114" s="351"/>
      <c r="B1114" s="350"/>
      <c r="C1114" s="350"/>
      <c r="D1114" s="350"/>
      <c r="E1114" s="350"/>
      <c r="F1114" s="350"/>
      <c r="G1114" s="350"/>
      <c r="H1114" s="350"/>
      <c r="I1114" s="350"/>
      <c r="J1114" s="350"/>
      <c r="M1114" s="350"/>
      <c r="N1114" s="350"/>
      <c r="O1114" s="350"/>
      <c r="R1114" s="350"/>
      <c r="S1114" s="350"/>
      <c r="AA1114" s="349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</row>
    <row r="1115" spans="1:58" ht="12.75">
      <c r="A1115" s="351"/>
      <c r="B1115" s="350"/>
      <c r="C1115" s="350"/>
      <c r="D1115" s="350"/>
      <c r="E1115" s="350"/>
      <c r="F1115" s="350"/>
      <c r="G1115" s="350"/>
      <c r="H1115" s="350"/>
      <c r="I1115" s="350"/>
      <c r="J1115" s="350"/>
      <c r="M1115" s="350"/>
      <c r="N1115" s="350"/>
      <c r="O1115" s="350"/>
      <c r="R1115" s="350"/>
      <c r="S1115" s="350"/>
      <c r="AA1115" s="349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</row>
    <row r="1116" spans="1:58" ht="12.75">
      <c r="A1116" s="351"/>
      <c r="B1116" s="350"/>
      <c r="C1116" s="350"/>
      <c r="D1116" s="350"/>
      <c r="E1116" s="350"/>
      <c r="F1116" s="350"/>
      <c r="G1116" s="350"/>
      <c r="H1116" s="350"/>
      <c r="I1116" s="350"/>
      <c r="J1116" s="350"/>
      <c r="M1116" s="350"/>
      <c r="N1116" s="350"/>
      <c r="O1116" s="350"/>
      <c r="R1116" s="350"/>
      <c r="S1116" s="350"/>
      <c r="AA1116" s="349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</row>
    <row r="1117" spans="1:58" ht="12.75">
      <c r="A1117" s="351"/>
      <c r="B1117" s="350"/>
      <c r="C1117" s="350"/>
      <c r="D1117" s="350"/>
      <c r="E1117" s="350"/>
      <c r="F1117" s="350"/>
      <c r="G1117" s="350"/>
      <c r="H1117" s="350"/>
      <c r="I1117" s="350"/>
      <c r="J1117" s="350"/>
      <c r="M1117" s="350"/>
      <c r="N1117" s="350"/>
      <c r="O1117" s="350"/>
      <c r="R1117" s="350"/>
      <c r="S1117" s="350"/>
      <c r="AA1117" s="349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</row>
    <row r="1118" spans="1:58" ht="12.75">
      <c r="A1118" s="351"/>
      <c r="B1118" s="350"/>
      <c r="C1118" s="350"/>
      <c r="D1118" s="350"/>
      <c r="E1118" s="350"/>
      <c r="F1118" s="350"/>
      <c r="G1118" s="350"/>
      <c r="H1118" s="350"/>
      <c r="I1118" s="350"/>
      <c r="J1118" s="350"/>
      <c r="M1118" s="350"/>
      <c r="N1118" s="350"/>
      <c r="O1118" s="350"/>
      <c r="R1118" s="350"/>
      <c r="S1118" s="350"/>
      <c r="AA1118" s="349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</row>
    <row r="1119" spans="1:58" ht="12.75">
      <c r="A1119" s="351"/>
      <c r="B1119" s="350"/>
      <c r="C1119" s="350"/>
      <c r="D1119" s="350"/>
      <c r="E1119" s="350"/>
      <c r="F1119" s="350"/>
      <c r="G1119" s="350"/>
      <c r="H1119" s="350"/>
      <c r="I1119" s="350"/>
      <c r="J1119" s="350"/>
      <c r="M1119" s="350"/>
      <c r="N1119" s="350"/>
      <c r="O1119" s="350"/>
      <c r="R1119" s="350"/>
      <c r="S1119" s="350"/>
      <c r="AA1119" s="34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</row>
    <row r="1120" spans="1:58" ht="12.75">
      <c r="A1120" s="351"/>
      <c r="B1120" s="350"/>
      <c r="C1120" s="350"/>
      <c r="D1120" s="350"/>
      <c r="E1120" s="350"/>
      <c r="F1120" s="350"/>
      <c r="G1120" s="350"/>
      <c r="H1120" s="350"/>
      <c r="I1120" s="350"/>
      <c r="J1120" s="350"/>
      <c r="M1120" s="350"/>
      <c r="N1120" s="350"/>
      <c r="O1120" s="350"/>
      <c r="R1120" s="350"/>
      <c r="S1120" s="350"/>
      <c r="AA1120" s="349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</row>
    <row r="1121" spans="1:58" ht="12.75">
      <c r="A1121" s="351"/>
      <c r="B1121" s="350"/>
      <c r="C1121" s="350"/>
      <c r="D1121" s="350"/>
      <c r="E1121" s="350"/>
      <c r="F1121" s="350"/>
      <c r="G1121" s="350"/>
      <c r="H1121" s="350"/>
      <c r="I1121" s="350"/>
      <c r="J1121" s="350"/>
      <c r="M1121" s="350"/>
      <c r="N1121" s="350"/>
      <c r="O1121" s="350"/>
      <c r="R1121" s="350"/>
      <c r="S1121" s="350"/>
      <c r="AA1121" s="349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</row>
    <row r="1122" spans="1:58" ht="12.75">
      <c r="A1122" s="351"/>
      <c r="B1122" s="350"/>
      <c r="C1122" s="350"/>
      <c r="D1122" s="350"/>
      <c r="E1122" s="350"/>
      <c r="F1122" s="350"/>
      <c r="G1122" s="350"/>
      <c r="H1122" s="350"/>
      <c r="I1122" s="350"/>
      <c r="J1122" s="350"/>
      <c r="M1122" s="350"/>
      <c r="N1122" s="350"/>
      <c r="O1122" s="350"/>
      <c r="R1122" s="350"/>
      <c r="S1122" s="350"/>
      <c r="AA1122" s="349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</row>
    <row r="1123" spans="1:58" ht="12.75">
      <c r="A1123" s="351"/>
      <c r="B1123" s="350"/>
      <c r="C1123" s="350"/>
      <c r="D1123" s="350"/>
      <c r="E1123" s="350"/>
      <c r="F1123" s="350"/>
      <c r="G1123" s="350"/>
      <c r="H1123" s="350"/>
      <c r="I1123" s="350"/>
      <c r="J1123" s="350"/>
      <c r="M1123" s="350"/>
      <c r="N1123" s="350"/>
      <c r="O1123" s="350"/>
      <c r="R1123" s="350"/>
      <c r="S1123" s="350"/>
      <c r="AA1123" s="349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</row>
    <row r="1124" spans="1:58" ht="12.75">
      <c r="A1124" s="351"/>
      <c r="B1124" s="350"/>
      <c r="C1124" s="350"/>
      <c r="D1124" s="350"/>
      <c r="E1124" s="350"/>
      <c r="F1124" s="350"/>
      <c r="G1124" s="350"/>
      <c r="H1124" s="350"/>
      <c r="I1124" s="350"/>
      <c r="J1124" s="350"/>
      <c r="M1124" s="350"/>
      <c r="N1124" s="350"/>
      <c r="O1124" s="350"/>
      <c r="R1124" s="350"/>
      <c r="S1124" s="350"/>
      <c r="AA1124" s="349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</row>
    <row r="1125" spans="1:58" ht="12.75">
      <c r="A1125" s="351"/>
      <c r="B1125" s="350"/>
      <c r="C1125" s="350"/>
      <c r="D1125" s="350"/>
      <c r="E1125" s="350"/>
      <c r="F1125" s="350"/>
      <c r="G1125" s="350"/>
      <c r="H1125" s="350"/>
      <c r="I1125" s="350"/>
      <c r="J1125" s="350"/>
      <c r="M1125" s="350"/>
      <c r="N1125" s="350"/>
      <c r="O1125" s="350"/>
      <c r="R1125" s="350"/>
      <c r="S1125" s="350"/>
      <c r="AA1125" s="349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</row>
    <row r="1126" spans="1:58" ht="12.75">
      <c r="A1126" s="351"/>
      <c r="B1126" s="350"/>
      <c r="C1126" s="350"/>
      <c r="D1126" s="350"/>
      <c r="E1126" s="350"/>
      <c r="F1126" s="350"/>
      <c r="G1126" s="350"/>
      <c r="H1126" s="350"/>
      <c r="I1126" s="350"/>
      <c r="J1126" s="350"/>
      <c r="M1126" s="350"/>
      <c r="N1126" s="350"/>
      <c r="O1126" s="350"/>
      <c r="R1126" s="350"/>
      <c r="S1126" s="350"/>
      <c r="AA1126" s="349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</row>
    <row r="1127" spans="1:58" ht="12.75">
      <c r="A1127" s="351"/>
      <c r="B1127" s="350"/>
      <c r="C1127" s="350"/>
      <c r="D1127" s="350"/>
      <c r="E1127" s="350"/>
      <c r="F1127" s="350"/>
      <c r="G1127" s="350"/>
      <c r="H1127" s="350"/>
      <c r="I1127" s="350"/>
      <c r="J1127" s="350"/>
      <c r="M1127" s="350"/>
      <c r="N1127" s="350"/>
      <c r="O1127" s="350"/>
      <c r="R1127" s="350"/>
      <c r="S1127" s="350"/>
      <c r="AA1127" s="349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</row>
    <row r="1128" spans="1:58" ht="12.75">
      <c r="A1128" s="351"/>
      <c r="B1128" s="350"/>
      <c r="C1128" s="350"/>
      <c r="D1128" s="350"/>
      <c r="E1128" s="350"/>
      <c r="F1128" s="350"/>
      <c r="G1128" s="350"/>
      <c r="H1128" s="350"/>
      <c r="I1128" s="350"/>
      <c r="J1128" s="350"/>
      <c r="M1128" s="350"/>
      <c r="N1128" s="350"/>
      <c r="O1128" s="350"/>
      <c r="R1128" s="350"/>
      <c r="S1128" s="350"/>
      <c r="AA1128" s="349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</row>
    <row r="1129" spans="1:58" ht="12.75">
      <c r="A1129" s="351"/>
      <c r="B1129" s="350"/>
      <c r="C1129" s="350"/>
      <c r="D1129" s="350"/>
      <c r="E1129" s="350"/>
      <c r="F1129" s="350"/>
      <c r="G1129" s="350"/>
      <c r="H1129" s="350"/>
      <c r="I1129" s="350"/>
      <c r="J1129" s="350"/>
      <c r="M1129" s="350"/>
      <c r="N1129" s="350"/>
      <c r="O1129" s="350"/>
      <c r="R1129" s="350"/>
      <c r="S1129" s="350"/>
      <c r="AA1129" s="34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</row>
    <row r="1130" spans="1:58" ht="12.75">
      <c r="A1130" s="351"/>
      <c r="B1130" s="350"/>
      <c r="C1130" s="350"/>
      <c r="D1130" s="350"/>
      <c r="E1130" s="350"/>
      <c r="F1130" s="350"/>
      <c r="G1130" s="350"/>
      <c r="H1130" s="350"/>
      <c r="I1130" s="350"/>
      <c r="J1130" s="350"/>
      <c r="M1130" s="350"/>
      <c r="N1130" s="350"/>
      <c r="O1130" s="350"/>
      <c r="R1130" s="350"/>
      <c r="S1130" s="350"/>
      <c r="AA1130" s="349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</row>
    <row r="1131" spans="1:58" ht="12.75">
      <c r="A1131" s="351"/>
      <c r="B1131" s="350"/>
      <c r="C1131" s="350"/>
      <c r="D1131" s="350"/>
      <c r="E1131" s="350"/>
      <c r="F1131" s="350"/>
      <c r="G1131" s="350"/>
      <c r="H1131" s="350"/>
      <c r="I1131" s="350"/>
      <c r="J1131" s="350"/>
      <c r="M1131" s="350"/>
      <c r="N1131" s="350"/>
      <c r="O1131" s="350"/>
      <c r="R1131" s="350"/>
      <c r="S1131" s="350"/>
      <c r="AA1131" s="349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</row>
    <row r="1132" spans="1:58" ht="12.75">
      <c r="A1132" s="351"/>
      <c r="B1132" s="350"/>
      <c r="C1132" s="350"/>
      <c r="D1132" s="350"/>
      <c r="E1132" s="350"/>
      <c r="F1132" s="350"/>
      <c r="G1132" s="350"/>
      <c r="H1132" s="350"/>
      <c r="I1132" s="350"/>
      <c r="J1132" s="350"/>
      <c r="M1132" s="350"/>
      <c r="N1132" s="350"/>
      <c r="O1132" s="350"/>
      <c r="R1132" s="350"/>
      <c r="S1132" s="350"/>
      <c r="AA1132" s="349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</row>
    <row r="1133" spans="1:58" ht="12.75">
      <c r="A1133" s="351"/>
      <c r="B1133" s="350"/>
      <c r="C1133" s="350"/>
      <c r="D1133" s="350"/>
      <c r="E1133" s="350"/>
      <c r="F1133" s="350"/>
      <c r="G1133" s="350"/>
      <c r="H1133" s="350"/>
      <c r="I1133" s="350"/>
      <c r="J1133" s="350"/>
      <c r="M1133" s="350"/>
      <c r="N1133" s="350"/>
      <c r="O1133" s="350"/>
      <c r="R1133" s="350"/>
      <c r="S1133" s="350"/>
      <c r="AA1133" s="349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</row>
    <row r="1134" spans="1:58" ht="12.75">
      <c r="A1134" s="351"/>
      <c r="B1134" s="350"/>
      <c r="C1134" s="350"/>
      <c r="D1134" s="350"/>
      <c r="E1134" s="350"/>
      <c r="F1134" s="350"/>
      <c r="G1134" s="350"/>
      <c r="H1134" s="350"/>
      <c r="I1134" s="350"/>
      <c r="J1134" s="350"/>
      <c r="M1134" s="350"/>
      <c r="N1134" s="350"/>
      <c r="O1134" s="350"/>
      <c r="R1134" s="350"/>
      <c r="S1134" s="350"/>
      <c r="AA1134" s="349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</row>
    <row r="1135" spans="1:58" ht="12.75">
      <c r="A1135" s="351"/>
      <c r="B1135" s="350"/>
      <c r="C1135" s="350"/>
      <c r="D1135" s="350"/>
      <c r="E1135" s="350"/>
      <c r="F1135" s="350"/>
      <c r="G1135" s="350"/>
      <c r="H1135" s="350"/>
      <c r="I1135" s="350"/>
      <c r="J1135" s="350"/>
      <c r="M1135" s="350"/>
      <c r="N1135" s="350"/>
      <c r="O1135" s="350"/>
      <c r="R1135" s="350"/>
      <c r="S1135" s="350"/>
      <c r="AA1135" s="349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</row>
    <row r="1136" spans="1:58" ht="12.75">
      <c r="A1136" s="351"/>
      <c r="B1136" s="350"/>
      <c r="C1136" s="350"/>
      <c r="D1136" s="350"/>
      <c r="E1136" s="350"/>
      <c r="F1136" s="350"/>
      <c r="G1136" s="350"/>
      <c r="H1136" s="350"/>
      <c r="I1136" s="350"/>
      <c r="J1136" s="350"/>
      <c r="M1136" s="350"/>
      <c r="N1136" s="350"/>
      <c r="O1136" s="350"/>
      <c r="R1136" s="350"/>
      <c r="S1136" s="350"/>
      <c r="AA1136" s="349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</row>
    <row r="1137" spans="1:58" ht="12.75">
      <c r="A1137" s="351"/>
      <c r="B1137" s="350"/>
      <c r="C1137" s="350"/>
      <c r="D1137" s="350"/>
      <c r="E1137" s="350"/>
      <c r="F1137" s="350"/>
      <c r="G1137" s="350"/>
      <c r="H1137" s="350"/>
      <c r="I1137" s="350"/>
      <c r="J1137" s="350"/>
      <c r="M1137" s="350"/>
      <c r="N1137" s="350"/>
      <c r="O1137" s="350"/>
      <c r="R1137" s="350"/>
      <c r="S1137" s="350"/>
      <c r="AA1137" s="349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</row>
    <row r="1138" spans="1:58" ht="12.75">
      <c r="A1138" s="351"/>
      <c r="B1138" s="350"/>
      <c r="C1138" s="350"/>
      <c r="D1138" s="350"/>
      <c r="E1138" s="350"/>
      <c r="F1138" s="350"/>
      <c r="G1138" s="350"/>
      <c r="H1138" s="350"/>
      <c r="I1138" s="350"/>
      <c r="J1138" s="350"/>
      <c r="M1138" s="350"/>
      <c r="N1138" s="350"/>
      <c r="O1138" s="350"/>
      <c r="R1138" s="350"/>
      <c r="S1138" s="350"/>
      <c r="AA1138" s="349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</row>
    <row r="1139" spans="1:58" ht="12.75">
      <c r="A1139" s="351"/>
      <c r="B1139" s="350"/>
      <c r="C1139" s="350"/>
      <c r="D1139" s="350"/>
      <c r="E1139" s="350"/>
      <c r="F1139" s="350"/>
      <c r="G1139" s="350"/>
      <c r="H1139" s="350"/>
      <c r="I1139" s="350"/>
      <c r="J1139" s="350"/>
      <c r="M1139" s="350"/>
      <c r="N1139" s="350"/>
      <c r="O1139" s="350"/>
      <c r="R1139" s="350"/>
      <c r="S1139" s="350"/>
      <c r="AA1139" s="34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</row>
    <row r="1140" spans="1:58" ht="12.75">
      <c r="A1140" s="351"/>
      <c r="B1140" s="350"/>
      <c r="C1140" s="350"/>
      <c r="D1140" s="350"/>
      <c r="E1140" s="350"/>
      <c r="F1140" s="350"/>
      <c r="G1140" s="350"/>
      <c r="H1140" s="350"/>
      <c r="I1140" s="350"/>
      <c r="J1140" s="350"/>
      <c r="M1140" s="350"/>
      <c r="N1140" s="350"/>
      <c r="O1140" s="350"/>
      <c r="R1140" s="350"/>
      <c r="S1140" s="350"/>
      <c r="AA1140" s="349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</row>
    <row r="1141" spans="1:58" ht="12.75">
      <c r="A1141" s="351"/>
      <c r="B1141" s="350"/>
      <c r="C1141" s="350"/>
      <c r="D1141" s="350"/>
      <c r="E1141" s="350"/>
      <c r="F1141" s="350"/>
      <c r="G1141" s="350"/>
      <c r="H1141" s="350"/>
      <c r="I1141" s="350"/>
      <c r="J1141" s="350"/>
      <c r="M1141" s="350"/>
      <c r="N1141" s="350"/>
      <c r="O1141" s="350"/>
      <c r="R1141" s="350"/>
      <c r="S1141" s="350"/>
      <c r="AA1141" s="349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</row>
    <row r="1142" spans="1:58" ht="12.75">
      <c r="A1142" s="351"/>
      <c r="B1142" s="350"/>
      <c r="C1142" s="350"/>
      <c r="D1142" s="350"/>
      <c r="E1142" s="350"/>
      <c r="F1142" s="350"/>
      <c r="G1142" s="350"/>
      <c r="H1142" s="350"/>
      <c r="I1142" s="350"/>
      <c r="J1142" s="350"/>
      <c r="M1142" s="350"/>
      <c r="N1142" s="350"/>
      <c r="O1142" s="350"/>
      <c r="R1142" s="350"/>
      <c r="S1142" s="350"/>
      <c r="AA1142" s="349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</row>
    <row r="1143" spans="1:58" ht="12.75">
      <c r="A1143" s="351"/>
      <c r="B1143" s="350"/>
      <c r="C1143" s="350"/>
      <c r="D1143" s="350"/>
      <c r="E1143" s="350"/>
      <c r="F1143" s="350"/>
      <c r="G1143" s="350"/>
      <c r="H1143" s="350"/>
      <c r="I1143" s="350"/>
      <c r="J1143" s="350"/>
      <c r="M1143" s="350"/>
      <c r="N1143" s="350"/>
      <c r="O1143" s="350"/>
      <c r="R1143" s="350"/>
      <c r="S1143" s="350"/>
      <c r="AA1143" s="349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</row>
    <row r="1144" spans="1:58" ht="12.75">
      <c r="A1144" s="351"/>
      <c r="B1144" s="350"/>
      <c r="C1144" s="350"/>
      <c r="D1144" s="350"/>
      <c r="E1144" s="350"/>
      <c r="F1144" s="350"/>
      <c r="G1144" s="350"/>
      <c r="H1144" s="350"/>
      <c r="I1144" s="350"/>
      <c r="J1144" s="350"/>
      <c r="M1144" s="350"/>
      <c r="N1144" s="350"/>
      <c r="O1144" s="350"/>
      <c r="R1144" s="350"/>
      <c r="S1144" s="350"/>
      <c r="AA1144" s="349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</row>
    <row r="1145" spans="1:58" ht="12.75">
      <c r="A1145" s="351"/>
      <c r="B1145" s="350"/>
      <c r="C1145" s="350"/>
      <c r="D1145" s="350"/>
      <c r="E1145" s="350"/>
      <c r="F1145" s="350"/>
      <c r="G1145" s="350"/>
      <c r="H1145" s="350"/>
      <c r="I1145" s="350"/>
      <c r="J1145" s="350"/>
      <c r="M1145" s="350"/>
      <c r="N1145" s="350"/>
      <c r="O1145" s="350"/>
      <c r="R1145" s="350"/>
      <c r="S1145" s="350"/>
      <c r="AA1145" s="349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</row>
    <row r="1146" spans="1:58" ht="12.75">
      <c r="A1146" s="351"/>
      <c r="B1146" s="350"/>
      <c r="C1146" s="350"/>
      <c r="D1146" s="350"/>
      <c r="E1146" s="350"/>
      <c r="F1146" s="350"/>
      <c r="G1146" s="350"/>
      <c r="H1146" s="350"/>
      <c r="I1146" s="350"/>
      <c r="J1146" s="350"/>
      <c r="M1146" s="350"/>
      <c r="N1146" s="350"/>
      <c r="O1146" s="350"/>
      <c r="R1146" s="350"/>
      <c r="S1146" s="350"/>
      <c r="AA1146" s="349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</row>
    <row r="1147" spans="1:58" ht="12.75">
      <c r="A1147" s="351"/>
      <c r="B1147" s="350"/>
      <c r="C1147" s="350"/>
      <c r="D1147" s="350"/>
      <c r="E1147" s="350"/>
      <c r="F1147" s="350"/>
      <c r="G1147" s="350"/>
      <c r="H1147" s="350"/>
      <c r="I1147" s="350"/>
      <c r="J1147" s="350"/>
      <c r="M1147" s="350"/>
      <c r="N1147" s="350"/>
      <c r="O1147" s="350"/>
      <c r="R1147" s="350"/>
      <c r="S1147" s="350"/>
      <c r="AA1147" s="349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</row>
    <row r="1148" spans="1:58" ht="12.75">
      <c r="A1148" s="351"/>
      <c r="B1148" s="350"/>
      <c r="C1148" s="350"/>
      <c r="D1148" s="350"/>
      <c r="E1148" s="350"/>
      <c r="F1148" s="350"/>
      <c r="G1148" s="350"/>
      <c r="H1148" s="350"/>
      <c r="I1148" s="350"/>
      <c r="J1148" s="350"/>
      <c r="M1148" s="350"/>
      <c r="N1148" s="350"/>
      <c r="O1148" s="350"/>
      <c r="R1148" s="350"/>
      <c r="S1148" s="350"/>
      <c r="AA1148" s="349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</row>
    <row r="1149" spans="1:58" ht="12.75">
      <c r="A1149" s="351"/>
      <c r="B1149" s="350"/>
      <c r="C1149" s="350"/>
      <c r="D1149" s="350"/>
      <c r="E1149" s="350"/>
      <c r="F1149" s="350"/>
      <c r="G1149" s="350"/>
      <c r="H1149" s="350"/>
      <c r="I1149" s="350"/>
      <c r="J1149" s="350"/>
      <c r="M1149" s="350"/>
      <c r="N1149" s="350"/>
      <c r="O1149" s="350"/>
      <c r="R1149" s="350"/>
      <c r="S1149" s="350"/>
      <c r="AA1149" s="3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</row>
    <row r="1150" spans="1:58" ht="12.75">
      <c r="A1150" s="351"/>
      <c r="B1150" s="350"/>
      <c r="C1150" s="350"/>
      <c r="D1150" s="350"/>
      <c r="E1150" s="350"/>
      <c r="F1150" s="350"/>
      <c r="G1150" s="350"/>
      <c r="H1150" s="350"/>
      <c r="I1150" s="350"/>
      <c r="J1150" s="350"/>
      <c r="M1150" s="350"/>
      <c r="N1150" s="350"/>
      <c r="O1150" s="350"/>
      <c r="R1150" s="350"/>
      <c r="S1150" s="350"/>
      <c r="AA1150" s="349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</row>
    <row r="1151" spans="1:58" ht="12.75">
      <c r="A1151" s="351"/>
      <c r="B1151" s="350"/>
      <c r="C1151" s="350"/>
      <c r="D1151" s="350"/>
      <c r="E1151" s="350"/>
      <c r="F1151" s="350"/>
      <c r="G1151" s="350"/>
      <c r="H1151" s="350"/>
      <c r="I1151" s="350"/>
      <c r="J1151" s="350"/>
      <c r="M1151" s="350"/>
      <c r="N1151" s="350"/>
      <c r="O1151" s="350"/>
      <c r="R1151" s="350"/>
      <c r="S1151" s="350"/>
      <c r="AA1151" s="349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</row>
    <row r="1152" spans="1:58" ht="12.75">
      <c r="A1152" s="351"/>
      <c r="B1152" s="350"/>
      <c r="C1152" s="350"/>
      <c r="D1152" s="350"/>
      <c r="E1152" s="350"/>
      <c r="F1152" s="350"/>
      <c r="G1152" s="350"/>
      <c r="H1152" s="350"/>
      <c r="I1152" s="350"/>
      <c r="J1152" s="350"/>
      <c r="M1152" s="350"/>
      <c r="N1152" s="350"/>
      <c r="O1152" s="350"/>
      <c r="R1152" s="350"/>
      <c r="S1152" s="350"/>
      <c r="AA1152" s="349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</row>
    <row r="1153" spans="1:58" ht="12.75">
      <c r="A1153" s="351"/>
      <c r="B1153" s="350"/>
      <c r="C1153" s="350"/>
      <c r="D1153" s="350"/>
      <c r="E1153" s="350"/>
      <c r="F1153" s="350"/>
      <c r="G1153" s="350"/>
      <c r="H1153" s="350"/>
      <c r="I1153" s="350"/>
      <c r="J1153" s="350"/>
      <c r="M1153" s="350"/>
      <c r="N1153" s="350"/>
      <c r="O1153" s="350"/>
      <c r="R1153" s="350"/>
      <c r="S1153" s="350"/>
      <c r="AA1153" s="349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</row>
    <row r="1154" spans="1:58" ht="12.75">
      <c r="A1154" s="351"/>
      <c r="B1154" s="350"/>
      <c r="C1154" s="350"/>
      <c r="D1154" s="350"/>
      <c r="E1154" s="350"/>
      <c r="F1154" s="350"/>
      <c r="G1154" s="350"/>
      <c r="H1154" s="350"/>
      <c r="I1154" s="350"/>
      <c r="J1154" s="350"/>
      <c r="M1154" s="350"/>
      <c r="N1154" s="350"/>
      <c r="O1154" s="350"/>
      <c r="R1154" s="350"/>
      <c r="S1154" s="350"/>
      <c r="AA1154" s="349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</row>
    <row r="1155" spans="1:58" ht="12.75">
      <c r="A1155" s="351"/>
      <c r="B1155" s="350"/>
      <c r="C1155" s="350"/>
      <c r="D1155" s="350"/>
      <c r="E1155" s="350"/>
      <c r="F1155" s="350"/>
      <c r="G1155" s="350"/>
      <c r="H1155" s="350"/>
      <c r="I1155" s="350"/>
      <c r="J1155" s="350"/>
      <c r="M1155" s="350"/>
      <c r="N1155" s="350"/>
      <c r="O1155" s="350"/>
      <c r="R1155" s="350"/>
      <c r="S1155" s="350"/>
      <c r="AA1155" s="349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</row>
    <row r="1156" spans="1:58" ht="12.75">
      <c r="A1156" s="351"/>
      <c r="B1156" s="350"/>
      <c r="C1156" s="350"/>
      <c r="D1156" s="350"/>
      <c r="E1156" s="350"/>
      <c r="F1156" s="350"/>
      <c r="G1156" s="350"/>
      <c r="H1156" s="350"/>
      <c r="I1156" s="350"/>
      <c r="J1156" s="350"/>
      <c r="M1156" s="350"/>
      <c r="N1156" s="350"/>
      <c r="O1156" s="350"/>
      <c r="R1156" s="350"/>
      <c r="S1156" s="350"/>
      <c r="AA1156" s="349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</row>
    <row r="1157" spans="1:58" ht="12.75">
      <c r="A1157" s="351"/>
      <c r="B1157" s="350"/>
      <c r="C1157" s="350"/>
      <c r="D1157" s="350"/>
      <c r="E1157" s="350"/>
      <c r="F1157" s="350"/>
      <c r="G1157" s="350"/>
      <c r="H1157" s="350"/>
      <c r="I1157" s="350"/>
      <c r="J1157" s="350"/>
      <c r="M1157" s="350"/>
      <c r="N1157" s="350"/>
      <c r="O1157" s="350"/>
      <c r="R1157" s="350"/>
      <c r="S1157" s="350"/>
      <c r="AA1157" s="349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</row>
    <row r="1158" spans="1:58" ht="12.75">
      <c r="A1158" s="351"/>
      <c r="B1158" s="350"/>
      <c r="C1158" s="350"/>
      <c r="D1158" s="350"/>
      <c r="E1158" s="350"/>
      <c r="F1158" s="350"/>
      <c r="G1158" s="350"/>
      <c r="H1158" s="350"/>
      <c r="I1158" s="350"/>
      <c r="J1158" s="350"/>
      <c r="M1158" s="350"/>
      <c r="N1158" s="350"/>
      <c r="O1158" s="350"/>
      <c r="R1158" s="350"/>
      <c r="S1158" s="350"/>
      <c r="AA1158" s="349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</row>
    <row r="1159" spans="1:58" ht="12.75">
      <c r="A1159" s="351"/>
      <c r="B1159" s="350"/>
      <c r="C1159" s="350"/>
      <c r="D1159" s="350"/>
      <c r="E1159" s="350"/>
      <c r="F1159" s="350"/>
      <c r="G1159" s="350"/>
      <c r="H1159" s="350"/>
      <c r="I1159" s="350"/>
      <c r="J1159" s="350"/>
      <c r="M1159" s="350"/>
      <c r="N1159" s="350"/>
      <c r="O1159" s="350"/>
      <c r="R1159" s="350"/>
      <c r="S1159" s="350"/>
      <c r="AA1159" s="34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</row>
    <row r="1160" spans="1:58" ht="12.75">
      <c r="A1160" s="351"/>
      <c r="B1160" s="350"/>
      <c r="C1160" s="350"/>
      <c r="D1160" s="350"/>
      <c r="E1160" s="350"/>
      <c r="F1160" s="350"/>
      <c r="G1160" s="350"/>
      <c r="H1160" s="350"/>
      <c r="I1160" s="350"/>
      <c r="J1160" s="350"/>
      <c r="M1160" s="350"/>
      <c r="N1160" s="350"/>
      <c r="O1160" s="350"/>
      <c r="R1160" s="350"/>
      <c r="S1160" s="350"/>
      <c r="AA1160" s="349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</row>
    <row r="1161" spans="1:58" ht="12.75">
      <c r="A1161" s="351"/>
      <c r="B1161" s="350"/>
      <c r="C1161" s="350"/>
      <c r="D1161" s="350"/>
      <c r="E1161" s="350"/>
      <c r="F1161" s="350"/>
      <c r="G1161" s="350"/>
      <c r="H1161" s="350"/>
      <c r="I1161" s="350"/>
      <c r="J1161" s="350"/>
      <c r="M1161" s="350"/>
      <c r="N1161" s="350"/>
      <c r="O1161" s="350"/>
      <c r="R1161" s="350"/>
      <c r="S1161" s="350"/>
      <c r="AA1161" s="349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</row>
    <row r="1162" spans="1:58" ht="12.75">
      <c r="A1162" s="351"/>
      <c r="B1162" s="350"/>
      <c r="C1162" s="350"/>
      <c r="D1162" s="350"/>
      <c r="E1162" s="350"/>
      <c r="F1162" s="350"/>
      <c r="G1162" s="350"/>
      <c r="H1162" s="350"/>
      <c r="I1162" s="350"/>
      <c r="J1162" s="350"/>
      <c r="M1162" s="350"/>
      <c r="N1162" s="350"/>
      <c r="O1162" s="350"/>
      <c r="R1162" s="350"/>
      <c r="S1162" s="350"/>
      <c r="AA1162" s="349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</row>
    <row r="1163" spans="1:58" ht="12.75">
      <c r="A1163" s="351"/>
      <c r="B1163" s="350"/>
      <c r="C1163" s="350"/>
      <c r="D1163" s="350"/>
      <c r="E1163" s="350"/>
      <c r="F1163" s="350"/>
      <c r="G1163" s="350"/>
      <c r="H1163" s="350"/>
      <c r="I1163" s="350"/>
      <c r="J1163" s="350"/>
      <c r="M1163" s="350"/>
      <c r="N1163" s="350"/>
      <c r="O1163" s="350"/>
      <c r="R1163" s="350"/>
      <c r="S1163" s="350"/>
      <c r="AA1163" s="349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</row>
    <row r="1164" spans="1:58" ht="12.75">
      <c r="A1164" s="351"/>
      <c r="B1164" s="350"/>
      <c r="C1164" s="350"/>
      <c r="D1164" s="350"/>
      <c r="E1164" s="350"/>
      <c r="F1164" s="350"/>
      <c r="G1164" s="350"/>
      <c r="H1164" s="350"/>
      <c r="I1164" s="350"/>
      <c r="J1164" s="350"/>
      <c r="M1164" s="350"/>
      <c r="N1164" s="350"/>
      <c r="O1164" s="350"/>
      <c r="R1164" s="350"/>
      <c r="S1164" s="350"/>
      <c r="AA1164" s="349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</row>
    <row r="1165" spans="1:58" ht="12.75">
      <c r="A1165" s="351"/>
      <c r="B1165" s="350"/>
      <c r="C1165" s="350"/>
      <c r="D1165" s="350"/>
      <c r="E1165" s="350"/>
      <c r="F1165" s="350"/>
      <c r="G1165" s="350"/>
      <c r="H1165" s="350"/>
      <c r="I1165" s="350"/>
      <c r="J1165" s="350"/>
      <c r="M1165" s="350"/>
      <c r="N1165" s="350"/>
      <c r="O1165" s="350"/>
      <c r="R1165" s="350"/>
      <c r="S1165" s="350"/>
      <c r="AA1165" s="349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</row>
    <row r="1166" spans="1:58" ht="12.75">
      <c r="A1166" s="351"/>
      <c r="B1166" s="350"/>
      <c r="C1166" s="350"/>
      <c r="D1166" s="350"/>
      <c r="E1166" s="350"/>
      <c r="F1166" s="350"/>
      <c r="G1166" s="350"/>
      <c r="H1166" s="350"/>
      <c r="I1166" s="350"/>
      <c r="J1166" s="350"/>
      <c r="M1166" s="350"/>
      <c r="N1166" s="350"/>
      <c r="O1166" s="350"/>
      <c r="R1166" s="350"/>
      <c r="S1166" s="350"/>
      <c r="AA1166" s="349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</row>
    <row r="1167" spans="1:58" ht="12.75">
      <c r="A1167" s="351"/>
      <c r="B1167" s="350"/>
      <c r="C1167" s="350"/>
      <c r="D1167" s="350"/>
      <c r="E1167" s="350"/>
      <c r="F1167" s="350"/>
      <c r="G1167" s="350"/>
      <c r="H1167" s="350"/>
      <c r="I1167" s="350"/>
      <c r="J1167" s="350"/>
      <c r="M1167" s="350"/>
      <c r="N1167" s="350"/>
      <c r="O1167" s="350"/>
      <c r="R1167" s="350"/>
      <c r="S1167" s="350"/>
      <c r="AA1167" s="349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</row>
    <row r="1168" spans="1:58" ht="12.75">
      <c r="A1168" s="351"/>
      <c r="B1168" s="350"/>
      <c r="C1168" s="350"/>
      <c r="D1168" s="350"/>
      <c r="E1168" s="350"/>
      <c r="F1168" s="350"/>
      <c r="G1168" s="350"/>
      <c r="H1168" s="350"/>
      <c r="I1168" s="350"/>
      <c r="J1168" s="350"/>
      <c r="M1168" s="350"/>
      <c r="N1168" s="350"/>
      <c r="O1168" s="350"/>
      <c r="R1168" s="350"/>
      <c r="S1168" s="350"/>
      <c r="AA1168" s="349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</row>
    <row r="1169" spans="1:58" ht="12.75">
      <c r="A1169" s="351"/>
      <c r="B1169" s="350"/>
      <c r="C1169" s="350"/>
      <c r="D1169" s="350"/>
      <c r="E1169" s="350"/>
      <c r="F1169" s="350"/>
      <c r="G1169" s="350"/>
      <c r="H1169" s="350"/>
      <c r="I1169" s="350"/>
      <c r="J1169" s="350"/>
      <c r="M1169" s="350"/>
      <c r="N1169" s="350"/>
      <c r="O1169" s="350"/>
      <c r="R1169" s="350"/>
      <c r="S1169" s="350"/>
      <c r="AA1169" s="34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</row>
    <row r="1170" spans="1:58" ht="12.75">
      <c r="A1170" s="351"/>
      <c r="B1170" s="350"/>
      <c r="C1170" s="350"/>
      <c r="D1170" s="350"/>
      <c r="E1170" s="350"/>
      <c r="F1170" s="350"/>
      <c r="G1170" s="350"/>
      <c r="H1170" s="350"/>
      <c r="I1170" s="350"/>
      <c r="J1170" s="350"/>
      <c r="M1170" s="350"/>
      <c r="N1170" s="350"/>
      <c r="O1170" s="350"/>
      <c r="R1170" s="350"/>
      <c r="S1170" s="350"/>
      <c r="AA1170" s="349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</row>
    <row r="1171" spans="1:58" ht="12.75">
      <c r="A1171" s="351"/>
      <c r="B1171" s="350"/>
      <c r="C1171" s="350"/>
      <c r="D1171" s="350"/>
      <c r="E1171" s="350"/>
      <c r="F1171" s="350"/>
      <c r="G1171" s="350"/>
      <c r="H1171" s="350"/>
      <c r="I1171" s="350"/>
      <c r="J1171" s="350"/>
      <c r="M1171" s="350"/>
      <c r="N1171" s="350"/>
      <c r="O1171" s="350"/>
      <c r="R1171" s="350"/>
      <c r="S1171" s="350"/>
      <c r="AA1171" s="349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</row>
    <row r="1172" spans="1:58" ht="12.75">
      <c r="A1172" s="351"/>
      <c r="B1172" s="350"/>
      <c r="C1172" s="350"/>
      <c r="D1172" s="350"/>
      <c r="E1172" s="350"/>
      <c r="F1172" s="350"/>
      <c r="G1172" s="350"/>
      <c r="H1172" s="350"/>
      <c r="I1172" s="350"/>
      <c r="J1172" s="350"/>
      <c r="M1172" s="350"/>
      <c r="N1172" s="350"/>
      <c r="O1172" s="350"/>
      <c r="R1172" s="350"/>
      <c r="S1172" s="350"/>
      <c r="AA1172" s="349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</row>
    <row r="1173" spans="1:58" ht="12.75">
      <c r="A1173" s="351"/>
      <c r="B1173" s="350"/>
      <c r="C1173" s="350"/>
      <c r="D1173" s="350"/>
      <c r="E1173" s="350"/>
      <c r="F1173" s="350"/>
      <c r="G1173" s="350"/>
      <c r="H1173" s="350"/>
      <c r="I1173" s="350"/>
      <c r="J1173" s="350"/>
      <c r="M1173" s="350"/>
      <c r="N1173" s="350"/>
      <c r="O1173" s="350"/>
      <c r="R1173" s="350"/>
      <c r="S1173" s="350"/>
      <c r="AA1173" s="349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</row>
    <row r="1174" spans="1:58" ht="12.75">
      <c r="A1174" s="351"/>
      <c r="B1174" s="350"/>
      <c r="C1174" s="350"/>
      <c r="D1174" s="350"/>
      <c r="E1174" s="350"/>
      <c r="F1174" s="350"/>
      <c r="G1174" s="350"/>
      <c r="H1174" s="350"/>
      <c r="I1174" s="350"/>
      <c r="J1174" s="350"/>
      <c r="M1174" s="350"/>
      <c r="N1174" s="350"/>
      <c r="O1174" s="350"/>
      <c r="R1174" s="350"/>
      <c r="S1174" s="350"/>
      <c r="AA1174" s="349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</row>
    <row r="1175" spans="1:58" ht="12.75">
      <c r="A1175" s="351"/>
      <c r="B1175" s="350"/>
      <c r="C1175" s="350"/>
      <c r="D1175" s="350"/>
      <c r="E1175" s="350"/>
      <c r="F1175" s="350"/>
      <c r="G1175" s="350"/>
      <c r="H1175" s="350"/>
      <c r="I1175" s="350"/>
      <c r="J1175" s="350"/>
      <c r="M1175" s="350"/>
      <c r="N1175" s="350"/>
      <c r="O1175" s="350"/>
      <c r="R1175" s="350"/>
      <c r="S1175" s="350"/>
      <c r="AA1175" s="349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</row>
    <row r="1176" spans="1:58" ht="12.75">
      <c r="A1176" s="351"/>
      <c r="B1176" s="350"/>
      <c r="C1176" s="350"/>
      <c r="D1176" s="350"/>
      <c r="E1176" s="350"/>
      <c r="F1176" s="350"/>
      <c r="G1176" s="350"/>
      <c r="H1176" s="350"/>
      <c r="I1176" s="350"/>
      <c r="J1176" s="350"/>
      <c r="M1176" s="350"/>
      <c r="N1176" s="350"/>
      <c r="O1176" s="350"/>
      <c r="R1176" s="350"/>
      <c r="S1176" s="350"/>
      <c r="AA1176" s="349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</row>
    <row r="1177" spans="1:58" ht="12.75">
      <c r="A1177" s="351"/>
      <c r="B1177" s="350"/>
      <c r="C1177" s="350"/>
      <c r="D1177" s="350"/>
      <c r="E1177" s="350"/>
      <c r="F1177" s="350"/>
      <c r="G1177" s="350"/>
      <c r="H1177" s="350"/>
      <c r="I1177" s="350"/>
      <c r="J1177" s="350"/>
      <c r="M1177" s="350"/>
      <c r="N1177" s="350"/>
      <c r="O1177" s="350"/>
      <c r="R1177" s="350"/>
      <c r="S1177" s="350"/>
      <c r="AA1177" s="349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</row>
    <row r="1178" spans="1:58" ht="12.75">
      <c r="A1178" s="351"/>
      <c r="B1178" s="350"/>
      <c r="C1178" s="350"/>
      <c r="D1178" s="350"/>
      <c r="E1178" s="350"/>
      <c r="F1178" s="350"/>
      <c r="G1178" s="350"/>
      <c r="H1178" s="350"/>
      <c r="I1178" s="350"/>
      <c r="J1178" s="350"/>
      <c r="M1178" s="350"/>
      <c r="N1178" s="350"/>
      <c r="O1178" s="350"/>
      <c r="R1178" s="350"/>
      <c r="S1178" s="350"/>
      <c r="AA1178" s="349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</row>
    <row r="1179" spans="1:58" ht="12.75">
      <c r="A1179" s="351"/>
      <c r="B1179" s="350"/>
      <c r="C1179" s="350"/>
      <c r="D1179" s="350"/>
      <c r="E1179" s="350"/>
      <c r="F1179" s="350"/>
      <c r="G1179" s="350"/>
      <c r="H1179" s="350"/>
      <c r="I1179" s="350"/>
      <c r="J1179" s="350"/>
      <c r="M1179" s="350"/>
      <c r="N1179" s="350"/>
      <c r="O1179" s="350"/>
      <c r="R1179" s="350"/>
      <c r="S1179" s="350"/>
      <c r="AA1179" s="34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</row>
    <row r="1180" spans="1:58" ht="12.75">
      <c r="A1180" s="351"/>
      <c r="B1180" s="350"/>
      <c r="C1180" s="350"/>
      <c r="D1180" s="350"/>
      <c r="E1180" s="350"/>
      <c r="F1180" s="350"/>
      <c r="G1180" s="350"/>
      <c r="H1180" s="350"/>
      <c r="I1180" s="350"/>
      <c r="J1180" s="350"/>
      <c r="M1180" s="350"/>
      <c r="N1180" s="350"/>
      <c r="O1180" s="350"/>
      <c r="R1180" s="350"/>
      <c r="S1180" s="350"/>
      <c r="AA1180" s="349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</row>
    <row r="1181" spans="1:58" ht="12.75">
      <c r="A1181" s="351"/>
      <c r="B1181" s="350"/>
      <c r="C1181" s="350"/>
      <c r="D1181" s="350"/>
      <c r="E1181" s="350"/>
      <c r="F1181" s="350"/>
      <c r="G1181" s="350"/>
      <c r="H1181" s="350"/>
      <c r="I1181" s="350"/>
      <c r="J1181" s="350"/>
      <c r="M1181" s="350"/>
      <c r="N1181" s="350"/>
      <c r="O1181" s="350"/>
      <c r="R1181" s="350"/>
      <c r="S1181" s="350"/>
      <c r="AA1181" s="349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</row>
    <row r="1182" spans="1:58" ht="12.75">
      <c r="A1182" s="351"/>
      <c r="B1182" s="350"/>
      <c r="C1182" s="350"/>
      <c r="D1182" s="350"/>
      <c r="E1182" s="350"/>
      <c r="F1182" s="350"/>
      <c r="G1182" s="350"/>
      <c r="H1182" s="350"/>
      <c r="I1182" s="350"/>
      <c r="J1182" s="350"/>
      <c r="M1182" s="350"/>
      <c r="N1182" s="350"/>
      <c r="O1182" s="350"/>
      <c r="R1182" s="350"/>
      <c r="S1182" s="350"/>
      <c r="AA1182" s="349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</row>
    <row r="1183" spans="1:58" ht="12.75">
      <c r="A1183" s="351"/>
      <c r="B1183" s="350"/>
      <c r="C1183" s="350"/>
      <c r="D1183" s="350"/>
      <c r="E1183" s="350"/>
      <c r="F1183" s="350"/>
      <c r="G1183" s="350"/>
      <c r="H1183" s="350"/>
      <c r="I1183" s="350"/>
      <c r="J1183" s="350"/>
      <c r="M1183" s="350"/>
      <c r="N1183" s="350"/>
      <c r="O1183" s="350"/>
      <c r="R1183" s="350"/>
      <c r="S1183" s="350"/>
      <c r="AA1183" s="349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</row>
    <row r="1184" spans="1:58" ht="12.75">
      <c r="A1184" s="351"/>
      <c r="B1184" s="350"/>
      <c r="C1184" s="350"/>
      <c r="D1184" s="350"/>
      <c r="E1184" s="350"/>
      <c r="F1184" s="350"/>
      <c r="G1184" s="350"/>
      <c r="H1184" s="350"/>
      <c r="I1184" s="350"/>
      <c r="J1184" s="350"/>
      <c r="M1184" s="350"/>
      <c r="N1184" s="350"/>
      <c r="O1184" s="350"/>
      <c r="R1184" s="350"/>
      <c r="S1184" s="350"/>
      <c r="AA1184" s="349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</row>
    <row r="1185" spans="1:58" ht="12.75">
      <c r="A1185" s="351"/>
      <c r="B1185" s="350"/>
      <c r="C1185" s="350"/>
      <c r="D1185" s="350"/>
      <c r="E1185" s="350"/>
      <c r="F1185" s="350"/>
      <c r="G1185" s="350"/>
      <c r="H1185" s="350"/>
      <c r="I1185" s="350"/>
      <c r="J1185" s="350"/>
      <c r="M1185" s="350"/>
      <c r="N1185" s="350"/>
      <c r="O1185" s="350"/>
      <c r="R1185" s="350"/>
      <c r="S1185" s="350"/>
      <c r="AA1185" s="349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</row>
    <row r="1186" spans="1:58" ht="12.75">
      <c r="A1186" s="351"/>
      <c r="B1186" s="350"/>
      <c r="C1186" s="350"/>
      <c r="D1186" s="350"/>
      <c r="E1186" s="350"/>
      <c r="F1186" s="350"/>
      <c r="G1186" s="350"/>
      <c r="H1186" s="350"/>
      <c r="I1186" s="350"/>
      <c r="J1186" s="350"/>
      <c r="M1186" s="350"/>
      <c r="N1186" s="350"/>
      <c r="O1186" s="350"/>
      <c r="R1186" s="350"/>
      <c r="S1186" s="350"/>
      <c r="AA1186" s="349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</row>
    <row r="1187" spans="1:58" ht="12.75">
      <c r="A1187" s="351"/>
      <c r="B1187" s="350"/>
      <c r="C1187" s="350"/>
      <c r="D1187" s="350"/>
      <c r="E1187" s="350"/>
      <c r="F1187" s="350"/>
      <c r="G1187" s="350"/>
      <c r="H1187" s="350"/>
      <c r="I1187" s="350"/>
      <c r="J1187" s="350"/>
      <c r="M1187" s="350"/>
      <c r="N1187" s="350"/>
      <c r="O1187" s="350"/>
      <c r="R1187" s="350"/>
      <c r="S1187" s="350"/>
      <c r="AA1187" s="349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</row>
    <row r="1188" spans="1:58" ht="12.75">
      <c r="A1188" s="351"/>
      <c r="B1188" s="350"/>
      <c r="C1188" s="350"/>
      <c r="D1188" s="350"/>
      <c r="E1188" s="350"/>
      <c r="F1188" s="350"/>
      <c r="G1188" s="350"/>
      <c r="H1188" s="350"/>
      <c r="I1188" s="350"/>
      <c r="J1188" s="350"/>
      <c r="M1188" s="350"/>
      <c r="N1188" s="350"/>
      <c r="O1188" s="350"/>
      <c r="R1188" s="350"/>
      <c r="S1188" s="350"/>
      <c r="AA1188" s="349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</row>
    <row r="1189" spans="1:58" ht="12.75">
      <c r="A1189" s="351"/>
      <c r="B1189" s="350"/>
      <c r="C1189" s="350"/>
      <c r="D1189" s="350"/>
      <c r="E1189" s="350"/>
      <c r="F1189" s="350"/>
      <c r="G1189" s="350"/>
      <c r="H1189" s="350"/>
      <c r="I1189" s="350"/>
      <c r="J1189" s="350"/>
      <c r="M1189" s="350"/>
      <c r="N1189" s="350"/>
      <c r="O1189" s="350"/>
      <c r="R1189" s="350"/>
      <c r="S1189" s="350"/>
      <c r="AA1189" s="34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</row>
  </sheetData>
  <mergeCells count="73">
    <mergeCell ref="C8:C9"/>
    <mergeCell ref="BE37:BE38"/>
    <mergeCell ref="BF37:BF38"/>
    <mergeCell ref="BE28:BE29"/>
    <mergeCell ref="BF28:BF29"/>
    <mergeCell ref="BE34:BE35"/>
    <mergeCell ref="BF34:BF35"/>
    <mergeCell ref="BE18:BE19"/>
    <mergeCell ref="BF18:BF19"/>
    <mergeCell ref="BE26:BE27"/>
    <mergeCell ref="BF26:BF27"/>
    <mergeCell ref="AR37:AR38"/>
    <mergeCell ref="AX18:AX19"/>
    <mergeCell ref="AX26:AX27"/>
    <mergeCell ref="AY26:AY27"/>
    <mergeCell ref="AX28:AX29"/>
    <mergeCell ref="AY28:AY29"/>
    <mergeCell ref="AX34:AX35"/>
    <mergeCell ref="AY34:AY35"/>
    <mergeCell ref="AX37:AX38"/>
    <mergeCell ref="AY37:AY38"/>
    <mergeCell ref="AK37:AK38"/>
    <mergeCell ref="AQ18:AQ19"/>
    <mergeCell ref="AR18:AR19"/>
    <mergeCell ref="AQ26:AQ27"/>
    <mergeCell ref="AR26:AR27"/>
    <mergeCell ref="AQ28:AQ29"/>
    <mergeCell ref="AR28:AR29"/>
    <mergeCell ref="AQ34:AQ35"/>
    <mergeCell ref="AR34:AR35"/>
    <mergeCell ref="AQ37:AQ38"/>
    <mergeCell ref="AC37:AC38"/>
    <mergeCell ref="AJ18:AJ19"/>
    <mergeCell ref="AK18:AK19"/>
    <mergeCell ref="AJ26:AJ27"/>
    <mergeCell ref="AK26:AK27"/>
    <mergeCell ref="AJ28:AJ29"/>
    <mergeCell ref="AK28:AK29"/>
    <mergeCell ref="AJ34:AJ35"/>
    <mergeCell ref="AK34:AK35"/>
    <mergeCell ref="AJ37:AJ38"/>
    <mergeCell ref="G28:G29"/>
    <mergeCell ref="H18:H19"/>
    <mergeCell ref="H26:H27"/>
    <mergeCell ref="H28:H29"/>
    <mergeCell ref="G18:G19"/>
    <mergeCell ref="AC26:AC27"/>
    <mergeCell ref="N28:N29"/>
    <mergeCell ref="S37:S38"/>
    <mergeCell ref="J37:J38"/>
    <mergeCell ref="AY18:AY19"/>
    <mergeCell ref="G26:G27"/>
    <mergeCell ref="N18:N19"/>
    <mergeCell ref="N26:N27"/>
    <mergeCell ref="M37:M38"/>
    <mergeCell ref="N37:N38"/>
    <mergeCell ref="O37:O38"/>
    <mergeCell ref="N34:N35"/>
    <mergeCell ref="D37:D38"/>
    <mergeCell ref="E37:E38"/>
    <mergeCell ref="F37:F38"/>
    <mergeCell ref="I37:I38"/>
    <mergeCell ref="H37:H38"/>
    <mergeCell ref="G37:G38"/>
    <mergeCell ref="E6:E8"/>
    <mergeCell ref="S6:S8"/>
    <mergeCell ref="Z6:Z8"/>
    <mergeCell ref="AH6:AH8"/>
    <mergeCell ref="F2:S2"/>
    <mergeCell ref="AO6:AO8"/>
    <mergeCell ref="AV6:AV8"/>
    <mergeCell ref="BC6:BC8"/>
    <mergeCell ref="L6:L8"/>
  </mergeCells>
  <printOptions/>
  <pageMargins left="0.1968503937007874" right="0.17" top="0.5905511811023623" bottom="0.3937007874015748" header="0.5118110236220472" footer="0.5118110236220472"/>
  <pageSetup horizontalDpi="600" verticalDpi="600" orientation="landscape" paperSize="8" scale="65" r:id="rId2"/>
  <colBreaks count="1" manualBreakCount="1">
    <brk id="29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Programmer</cp:lastModifiedBy>
  <cp:lastPrinted>2011-09-13T11:08:11Z</cp:lastPrinted>
  <dcterms:created xsi:type="dcterms:W3CDTF">2011-09-13T06:34:29Z</dcterms:created>
  <dcterms:modified xsi:type="dcterms:W3CDTF">2011-09-13T11:10:32Z</dcterms:modified>
  <cp:category/>
  <cp:version/>
  <cp:contentType/>
  <cp:contentStatus/>
</cp:coreProperties>
</file>