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 года  в одном 2010-2012 " sheetId="1" r:id="rId1"/>
    <sheet name="Расчет банку" sheetId="2" r:id="rId2"/>
    <sheet name="Анализ консолидированный" sheetId="3" r:id="rId3"/>
  </sheets>
  <definedNames/>
  <calcPr fullCalcOnLoad="1"/>
</workbook>
</file>

<file path=xl/sharedStrings.xml><?xml version="1.0" encoding="utf-8"?>
<sst xmlns="http://schemas.openxmlformats.org/spreadsheetml/2006/main" count="251" uniqueCount="117">
  <si>
    <t xml:space="preserve">       МО "Зеленоградский </t>
  </si>
  <si>
    <t xml:space="preserve">       Переславское с/п</t>
  </si>
  <si>
    <t xml:space="preserve">   Куршское с/п</t>
  </si>
  <si>
    <t xml:space="preserve">                  район"</t>
  </si>
  <si>
    <t xml:space="preserve">        с/п</t>
  </si>
  <si>
    <t>ДОХОДЫ</t>
  </si>
  <si>
    <t>Годовое</t>
  </si>
  <si>
    <t>назна-</t>
  </si>
  <si>
    <t>чение</t>
  </si>
  <si>
    <t>Налоговые доходы</t>
  </si>
  <si>
    <t>Налоги на доходы физических лиц</t>
  </si>
  <si>
    <t>Налог по упрощенной системе</t>
  </si>
  <si>
    <t>Единый вмененный  налог</t>
  </si>
  <si>
    <t>Единый сельхозналог</t>
  </si>
  <si>
    <t>Налоги на имущество физ.лиц</t>
  </si>
  <si>
    <t>Земельный налог</t>
  </si>
  <si>
    <t>Государственная пошлина</t>
  </si>
  <si>
    <t>Неналоговые доходы</t>
  </si>
  <si>
    <t>Доходы от муницип. имущества</t>
  </si>
  <si>
    <t xml:space="preserve">в том числе: </t>
  </si>
  <si>
    <t xml:space="preserve">   -аренда земли</t>
  </si>
  <si>
    <t xml:space="preserve">   - продажа права на заключение</t>
  </si>
  <si>
    <t xml:space="preserve">     договоров аренды</t>
  </si>
  <si>
    <t xml:space="preserve"> - аренда имущества(комитет и учржд.)</t>
  </si>
  <si>
    <t>Прочие неналоговые доходы</t>
  </si>
  <si>
    <t>Всего собственных доходов</t>
  </si>
  <si>
    <t xml:space="preserve"> Городское и сельские</t>
  </si>
  <si>
    <t xml:space="preserve">          ПОСЕЛЕНИЯ</t>
  </si>
  <si>
    <t>Ковровское с/п</t>
  </si>
  <si>
    <t xml:space="preserve">      город  </t>
  </si>
  <si>
    <t>Зеленоградск</t>
  </si>
  <si>
    <t xml:space="preserve">       Ковровское с/п</t>
  </si>
  <si>
    <t xml:space="preserve"> Красноторовское</t>
  </si>
  <si>
    <t>2009 г.</t>
  </si>
  <si>
    <t>год</t>
  </si>
  <si>
    <t>Ожида-</t>
  </si>
  <si>
    <t>емое</t>
  </si>
  <si>
    <t xml:space="preserve">за </t>
  </si>
  <si>
    <t>Проект</t>
  </si>
  <si>
    <t>на 2009</t>
  </si>
  <si>
    <t>Минфина</t>
  </si>
  <si>
    <t xml:space="preserve">Плата за негативное воздействие </t>
  </si>
  <si>
    <t>Продажа имущества</t>
  </si>
  <si>
    <t>Доходы от продажи земельных уч-ов</t>
  </si>
  <si>
    <t>Штрафы, санкции, возм. ущерба</t>
  </si>
  <si>
    <t>Факт</t>
  </si>
  <si>
    <t>%</t>
  </si>
  <si>
    <t>к ожид.</t>
  </si>
  <si>
    <t>Задолженность по налогам</t>
  </si>
  <si>
    <t xml:space="preserve">Всего доходов </t>
  </si>
  <si>
    <t xml:space="preserve"> </t>
  </si>
  <si>
    <t>Прочие безвозмездные</t>
  </si>
  <si>
    <t>поступления(спонсор.помощь)</t>
  </si>
  <si>
    <t>с/п</t>
  </si>
  <si>
    <t>Куршское с/п</t>
  </si>
  <si>
    <t xml:space="preserve"> МО "Зеленоградский </t>
  </si>
  <si>
    <t xml:space="preserve">  Консолидированный</t>
  </si>
  <si>
    <t>бюджет</t>
  </si>
  <si>
    <t xml:space="preserve">  Зеленоградск</t>
  </si>
  <si>
    <t xml:space="preserve">        город</t>
  </si>
  <si>
    <t xml:space="preserve"> Переславское с/п</t>
  </si>
  <si>
    <t>Финансовая помощь</t>
  </si>
  <si>
    <t>Субвенции</t>
  </si>
  <si>
    <t>Иные межбюджетные</t>
  </si>
  <si>
    <t>трансферты</t>
  </si>
  <si>
    <t>Субвенции из бюджетов поселений</t>
  </si>
  <si>
    <t>из областного бюджета</t>
  </si>
  <si>
    <t>Всего доходов</t>
  </si>
  <si>
    <t>года</t>
  </si>
  <si>
    <t>Налог на игорный бизнес</t>
  </si>
  <si>
    <t>Дотация  на выравнивание уровня</t>
  </si>
  <si>
    <t>бюджетной обеспеченности района</t>
  </si>
  <si>
    <t>бюджетной обеспеченности поселений</t>
  </si>
  <si>
    <t>к факту</t>
  </si>
  <si>
    <t>2008 г.</t>
  </si>
  <si>
    <t>Утвержден-</t>
  </si>
  <si>
    <t>ный</t>
  </si>
  <si>
    <t>2007 г.</t>
  </si>
  <si>
    <t xml:space="preserve">       в бюджет МО "Зеленоградский район"</t>
  </si>
  <si>
    <t xml:space="preserve">            МО "Зеленоградский  район"</t>
  </si>
  <si>
    <t xml:space="preserve">                 </t>
  </si>
  <si>
    <t>Доходы от использования</t>
  </si>
  <si>
    <t>муниципального имущества</t>
  </si>
  <si>
    <t xml:space="preserve"> - аренда имущества</t>
  </si>
  <si>
    <t xml:space="preserve">  Поступление налоговых и неналоговых доходов</t>
  </si>
  <si>
    <t>Возврат остатков субвенций и субсидий</t>
  </si>
  <si>
    <t>из бюджета района в областной бюджет</t>
  </si>
  <si>
    <t>Снижение НДФЛ в 2009 году произошло за счет  уменьшения норматива отчислений на 7 пунктов.</t>
  </si>
  <si>
    <t>В 2008 году норматив отчслений в бюджет района составлял 37%, на 2009 год установлен -30%,</t>
  </si>
  <si>
    <t>В результате сумма снижения поступлений НДФЛ  составляет 18789 тыс. руб.</t>
  </si>
  <si>
    <t>План</t>
  </si>
  <si>
    <t>МО</t>
  </si>
  <si>
    <t xml:space="preserve">      2008 год</t>
  </si>
  <si>
    <t xml:space="preserve">                    Консолидированный бюджет</t>
  </si>
  <si>
    <t>1-го</t>
  </si>
  <si>
    <t>квартала</t>
  </si>
  <si>
    <t>Испол-</t>
  </si>
  <si>
    <t>нение</t>
  </si>
  <si>
    <t>1 кв.</t>
  </si>
  <si>
    <t xml:space="preserve">   району</t>
  </si>
  <si>
    <t>поселениям</t>
  </si>
  <si>
    <t>Дотации -всего</t>
  </si>
  <si>
    <t>Дотация на выравнивание</t>
  </si>
  <si>
    <t>уровня бюджетной обеспеченности</t>
  </si>
  <si>
    <t>в т.ч. Району</t>
  </si>
  <si>
    <t xml:space="preserve">          поселениям</t>
  </si>
  <si>
    <t>Прочая дотация по Пост.Губерн.</t>
  </si>
  <si>
    <t>Дотация из бюджета района</t>
  </si>
  <si>
    <t>испол-</t>
  </si>
  <si>
    <t>нения</t>
  </si>
  <si>
    <t xml:space="preserve">     2009 год</t>
  </si>
  <si>
    <t xml:space="preserve">             Исполнение консолидированного бюджета на 20.03.09г.</t>
  </si>
  <si>
    <t>Прочие доходы от оказания услуг</t>
  </si>
  <si>
    <t xml:space="preserve">                                                План собственных доходов бюджета района и  поселений  на 2010-2012 годы</t>
  </si>
  <si>
    <t>Всего собственных  доходов</t>
  </si>
  <si>
    <t>Динамика</t>
  </si>
  <si>
    <t>Доходы от продажи зем. уч-ов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</si>
</sst>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25">
    <font>
      <sz val="10"/>
      <name val="Arial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4"/>
      <name val="Arial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0"/>
    </font>
    <font>
      <sz val="8"/>
      <name val="Arial"/>
      <family val="0"/>
    </font>
    <font>
      <i/>
      <sz val="11"/>
      <name val="Arial Cyr"/>
      <family val="0"/>
    </font>
    <font>
      <b/>
      <sz val="9"/>
      <name val="Arial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3" fontId="9" fillId="2" borderId="10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8" fillId="2" borderId="10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8" fillId="2" borderId="5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15" xfId="0" applyNumberFormat="1" applyFont="1" applyFill="1" applyBorder="1" applyAlignment="1">
      <alignment horizontal="center"/>
    </xf>
    <xf numFmtId="3" fontId="9" fillId="2" borderId="13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 horizontal="center"/>
    </xf>
    <xf numFmtId="3" fontId="10" fillId="2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8" fillId="0" borderId="8" xfId="0" applyFont="1" applyBorder="1" applyAlignment="1">
      <alignment/>
    </xf>
    <xf numFmtId="0" fontId="14" fillId="0" borderId="3" xfId="0" applyFont="1" applyBorder="1" applyAlignment="1">
      <alignment/>
    </xf>
    <xf numFmtId="3" fontId="9" fillId="2" borderId="3" xfId="0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3" fontId="8" fillId="2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4" fillId="0" borderId="1" xfId="0" applyFont="1" applyBorder="1" applyAlignment="1">
      <alignment/>
    </xf>
    <xf numFmtId="3" fontId="14" fillId="0" borderId="8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2" borderId="5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4" fillId="0" borderId="5" xfId="0" applyFont="1" applyBorder="1" applyAlignment="1">
      <alignment/>
    </xf>
    <xf numFmtId="181" fontId="4" fillId="2" borderId="5" xfId="0" applyNumberFormat="1" applyFont="1" applyFill="1" applyBorder="1" applyAlignment="1">
      <alignment horizontal="center"/>
    </xf>
    <xf numFmtId="180" fontId="9" fillId="2" borderId="1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180" fontId="8" fillId="2" borderId="8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80" fontId="5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/>
    </xf>
    <xf numFmtId="0" fontId="0" fillId="2" borderId="0" xfId="0" applyFill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8" fillId="0" borderId="1" xfId="0" applyFont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0" fontId="22" fillId="2" borderId="14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5" xfId="0" applyFont="1" applyBorder="1" applyAlignment="1">
      <alignment/>
    </xf>
    <xf numFmtId="180" fontId="8" fillId="2" borderId="1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/>
    </xf>
    <xf numFmtId="0" fontId="18" fillId="2" borderId="12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22" fillId="0" borderId="6" xfId="0" applyFont="1" applyBorder="1" applyAlignment="1">
      <alignment/>
    </xf>
    <xf numFmtId="3" fontId="18" fillId="2" borderId="10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/>
    </xf>
    <xf numFmtId="3" fontId="18" fillId="2" borderId="14" xfId="0" applyNumberFormat="1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/>
    </xf>
    <xf numFmtId="3" fontId="19" fillId="2" borderId="4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/>
    </xf>
    <xf numFmtId="3" fontId="22" fillId="2" borderId="10" xfId="0" applyNumberFormat="1" applyFont="1" applyFill="1" applyBorder="1" applyAlignment="1">
      <alignment horizontal="center"/>
    </xf>
    <xf numFmtId="3" fontId="22" fillId="2" borderId="15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3" fontId="22" fillId="2" borderId="8" xfId="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9" fillId="2" borderId="4" xfId="0" applyNumberFormat="1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3" fontId="4" fillId="2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0" fontId="2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1" fillId="2" borderId="9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4" fillId="2" borderId="9" xfId="0" applyFont="1" applyFill="1" applyBorder="1" applyAlignment="1">
      <alignment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18" fillId="2" borderId="9" xfId="0" applyNumberFormat="1" applyFont="1" applyFill="1" applyBorder="1" applyAlignment="1">
      <alignment/>
    </xf>
    <xf numFmtId="3" fontId="18" fillId="2" borderId="14" xfId="0" applyNumberFormat="1" applyFont="1" applyFill="1" applyBorder="1" applyAlignment="1">
      <alignment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3" fontId="18" fillId="2" borderId="4" xfId="0" applyNumberFormat="1" applyFont="1" applyFill="1" applyBorder="1" applyAlignment="1">
      <alignment/>
    </xf>
    <xf numFmtId="3" fontId="19" fillId="2" borderId="1" xfId="0" applyNumberFormat="1" applyFont="1" applyFill="1" applyBorder="1" applyAlignment="1">
      <alignment/>
    </xf>
    <xf numFmtId="3" fontId="19" fillId="2" borderId="4" xfId="0" applyNumberFormat="1" applyFont="1" applyFill="1" applyBorder="1" applyAlignment="1">
      <alignment/>
    </xf>
    <xf numFmtId="3" fontId="18" fillId="2" borderId="3" xfId="0" applyNumberFormat="1" applyFont="1" applyFill="1" applyBorder="1" applyAlignment="1">
      <alignment/>
    </xf>
    <xf numFmtId="3" fontId="18" fillId="2" borderId="12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181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81" fontId="12" fillId="0" borderId="1" xfId="0" applyNumberFormat="1" applyFont="1" applyBorder="1" applyAlignment="1">
      <alignment/>
    </xf>
    <xf numFmtId="3" fontId="19" fillId="2" borderId="14" xfId="0" applyNumberFormat="1" applyFont="1" applyFill="1" applyBorder="1" applyAlignment="1">
      <alignment/>
    </xf>
    <xf numFmtId="3" fontId="19" fillId="2" borderId="10" xfId="0" applyNumberFormat="1" applyFont="1" applyFill="1" applyBorder="1" applyAlignment="1">
      <alignment/>
    </xf>
    <xf numFmtId="3" fontId="19" fillId="2" borderId="13" xfId="0" applyNumberFormat="1" applyFont="1" applyFill="1" applyBorder="1" applyAlignment="1">
      <alignment/>
    </xf>
    <xf numFmtId="3" fontId="19" fillId="2" borderId="6" xfId="0" applyNumberFormat="1" applyFont="1" applyFill="1" applyBorder="1" applyAlignment="1">
      <alignment/>
    </xf>
    <xf numFmtId="3" fontId="19" fillId="2" borderId="7" xfId="0" applyNumberFormat="1" applyFont="1" applyFill="1" applyBorder="1" applyAlignment="1">
      <alignment/>
    </xf>
    <xf numFmtId="3" fontId="19" fillId="2" borderId="5" xfId="0" applyNumberFormat="1" applyFont="1" applyFill="1" applyBorder="1" applyAlignment="1">
      <alignment/>
    </xf>
    <xf numFmtId="3" fontId="19" fillId="2" borderId="2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3" fontId="22" fillId="2" borderId="6" xfId="0" applyNumberFormat="1" applyFont="1" applyFill="1" applyBorder="1" applyAlignment="1">
      <alignment/>
    </xf>
    <xf numFmtId="3" fontId="22" fillId="2" borderId="5" xfId="0" applyNumberFormat="1" applyFont="1" applyFill="1" applyBorder="1" applyAlignment="1">
      <alignment/>
    </xf>
    <xf numFmtId="3" fontId="22" fillId="2" borderId="10" xfId="0" applyNumberFormat="1" applyFont="1" applyFill="1" applyBorder="1" applyAlignment="1">
      <alignment/>
    </xf>
    <xf numFmtId="3" fontId="22" fillId="2" borderId="1" xfId="0" applyNumberFormat="1" applyFont="1" applyFill="1" applyBorder="1" applyAlignment="1">
      <alignment/>
    </xf>
    <xf numFmtId="3" fontId="22" fillId="2" borderId="3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2" fillId="2" borderId="8" xfId="0" applyNumberFormat="1" applyFont="1" applyFill="1" applyBorder="1" applyAlignment="1">
      <alignment/>
    </xf>
    <xf numFmtId="3" fontId="22" fillId="2" borderId="12" xfId="0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8" fillId="2" borderId="15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3" fontId="19" fillId="2" borderId="5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3" fontId="18" fillId="2" borderId="2" xfId="0" applyNumberFormat="1" applyFont="1" applyFill="1" applyBorder="1" applyAlignment="1">
      <alignment horizontal="center"/>
    </xf>
    <xf numFmtId="3" fontId="18" fillId="2" borderId="9" xfId="0" applyNumberFormat="1" applyFont="1" applyFill="1" applyBorder="1" applyAlignment="1">
      <alignment horizontal="center"/>
    </xf>
    <xf numFmtId="0" fontId="22" fillId="2" borderId="10" xfId="0" applyFont="1" applyFill="1" applyBorder="1" applyAlignment="1">
      <alignment/>
    </xf>
    <xf numFmtId="0" fontId="22" fillId="0" borderId="5" xfId="0" applyFont="1" applyBorder="1" applyAlignment="1">
      <alignment/>
    </xf>
    <xf numFmtId="3" fontId="22" fillId="2" borderId="2" xfId="0" applyNumberFormat="1" applyFont="1" applyFill="1" applyBorder="1" applyAlignment="1">
      <alignment horizontal="center"/>
    </xf>
    <xf numFmtId="3" fontId="22" fillId="2" borderId="9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9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8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/>
    </xf>
    <xf numFmtId="0" fontId="18" fillId="2" borderId="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3" fontId="4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80" fontId="4" fillId="2" borderId="3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181" fontId="5" fillId="2" borderId="5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0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80" fontId="4" fillId="2" borderId="15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 horizontal="center"/>
    </xf>
    <xf numFmtId="180" fontId="4" fillId="2" borderId="15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2" borderId="3" xfId="0" applyFont="1" applyFill="1" applyBorder="1" applyAlignment="1">
      <alignment horizontal="left"/>
    </xf>
    <xf numFmtId="0" fontId="18" fillId="2" borderId="2" xfId="0" applyFont="1" applyFill="1" applyBorder="1" applyAlignment="1">
      <alignment/>
    </xf>
    <xf numFmtId="0" fontId="18" fillId="2" borderId="4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7" fillId="0" borderId="9" xfId="0" applyFont="1" applyBorder="1" applyAlignment="1">
      <alignment/>
    </xf>
    <xf numFmtId="3" fontId="4" fillId="2" borderId="8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180" fontId="4" fillId="2" borderId="14" xfId="0" applyNumberFormat="1" applyFont="1" applyFill="1" applyBorder="1" applyAlignment="1">
      <alignment/>
    </xf>
    <xf numFmtId="180" fontId="4" fillId="2" borderId="14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0" borderId="1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" fontId="14" fillId="2" borderId="5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4.28125" style="0" customWidth="1"/>
    <col min="2" max="2" width="8.28125" style="158" customWidth="1"/>
    <col min="3" max="3" width="7.7109375" style="158" customWidth="1"/>
    <col min="4" max="4" width="9.00390625" style="158" customWidth="1"/>
    <col min="5" max="5" width="7.7109375" style="158" customWidth="1"/>
    <col min="6" max="6" width="8.140625" style="158" customWidth="1"/>
    <col min="7" max="7" width="8.421875" style="158" customWidth="1"/>
    <col min="8" max="8" width="8.00390625" style="158" customWidth="1"/>
    <col min="9" max="9" width="7.7109375" style="158" customWidth="1"/>
    <col min="10" max="10" width="10.00390625" style="158" customWidth="1"/>
    <col min="11" max="11" width="6.7109375" style="158" customWidth="1"/>
    <col min="12" max="12" width="7.140625" style="158" customWidth="1"/>
    <col min="13" max="13" width="6.7109375" style="158" customWidth="1"/>
    <col min="14" max="14" width="7.28125" style="158" customWidth="1"/>
    <col min="15" max="15" width="6.57421875" style="158" customWidth="1"/>
    <col min="16" max="16" width="6.8515625" style="158" customWidth="1"/>
    <col min="17" max="17" width="5.8515625" style="158" customWidth="1"/>
    <col min="18" max="18" width="6.140625" style="158" customWidth="1"/>
    <col min="19" max="19" width="7.8515625" style="158" customWidth="1"/>
    <col min="20" max="20" width="6.421875" style="158" customWidth="1"/>
    <col min="21" max="21" width="7.28125" style="158" customWidth="1"/>
    <col min="22" max="22" width="6.8515625" style="158" customWidth="1"/>
    <col min="23" max="23" width="5.8515625" style="158" customWidth="1"/>
    <col min="24" max="24" width="6.140625" style="158" customWidth="1"/>
    <col min="25" max="25" width="6.421875" style="158" customWidth="1"/>
  </cols>
  <sheetData>
    <row r="1" spans="1:25" ht="21" thickBot="1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</row>
    <row r="2" spans="1:25" ht="15">
      <c r="A2" s="35"/>
      <c r="B2" s="337" t="s">
        <v>56</v>
      </c>
      <c r="C2" s="293"/>
      <c r="D2" s="293"/>
      <c r="E2" s="338" t="s">
        <v>55</v>
      </c>
      <c r="F2" s="293"/>
      <c r="G2" s="293"/>
      <c r="H2" s="292" t="s">
        <v>26</v>
      </c>
      <c r="I2" s="293"/>
      <c r="J2" s="293"/>
      <c r="K2" s="338" t="s">
        <v>59</v>
      </c>
      <c r="L2" s="337"/>
      <c r="M2" s="339"/>
      <c r="N2" s="337" t="s">
        <v>28</v>
      </c>
      <c r="O2" s="337"/>
      <c r="P2" s="337"/>
      <c r="Q2" s="292" t="s">
        <v>32</v>
      </c>
      <c r="R2" s="293"/>
      <c r="S2" s="293"/>
      <c r="T2" s="338" t="s">
        <v>60</v>
      </c>
      <c r="U2" s="293"/>
      <c r="V2" s="293"/>
      <c r="W2" s="338" t="s">
        <v>54</v>
      </c>
      <c r="X2" s="293"/>
      <c r="Y2" s="294"/>
    </row>
    <row r="3" spans="1:25" ht="15.75" thickBot="1">
      <c r="A3" s="31"/>
      <c r="B3" s="340"/>
      <c r="C3" s="170" t="s">
        <v>57</v>
      </c>
      <c r="D3" s="341"/>
      <c r="E3" s="342" t="s">
        <v>3</v>
      </c>
      <c r="F3" s="341"/>
      <c r="G3" s="341"/>
      <c r="H3" s="342" t="s">
        <v>27</v>
      </c>
      <c r="I3" s="170"/>
      <c r="J3" s="341"/>
      <c r="K3" s="342" t="s">
        <v>58</v>
      </c>
      <c r="L3" s="343"/>
      <c r="M3" s="344"/>
      <c r="N3" s="343"/>
      <c r="O3" s="343"/>
      <c r="P3" s="343"/>
      <c r="Q3" s="345"/>
      <c r="R3" s="341" t="s">
        <v>53</v>
      </c>
      <c r="S3" s="341"/>
      <c r="T3" s="342"/>
      <c r="U3" s="341"/>
      <c r="V3" s="341"/>
      <c r="W3" s="167"/>
      <c r="X3" s="168"/>
      <c r="Y3" s="169"/>
    </row>
    <row r="4" spans="1:25" ht="12.75">
      <c r="A4" s="142" t="s">
        <v>5</v>
      </c>
      <c r="B4" s="28">
        <v>2010</v>
      </c>
      <c r="C4" s="138">
        <v>2011</v>
      </c>
      <c r="D4" s="139">
        <v>2012</v>
      </c>
      <c r="E4" s="28">
        <v>2010</v>
      </c>
      <c r="F4" s="138">
        <v>2011</v>
      </c>
      <c r="G4" s="139">
        <v>2012</v>
      </c>
      <c r="H4" s="28">
        <v>2010</v>
      </c>
      <c r="I4" s="138">
        <v>2011</v>
      </c>
      <c r="J4" s="139">
        <v>2012</v>
      </c>
      <c r="K4" s="28">
        <v>2010</v>
      </c>
      <c r="L4" s="138">
        <v>2011</v>
      </c>
      <c r="M4" s="139">
        <v>2012</v>
      </c>
      <c r="N4" s="28">
        <v>2010</v>
      </c>
      <c r="O4" s="138">
        <v>2011</v>
      </c>
      <c r="P4" s="139">
        <v>2012</v>
      </c>
      <c r="Q4" s="28">
        <v>2010</v>
      </c>
      <c r="R4" s="138">
        <v>2011</v>
      </c>
      <c r="S4" s="139">
        <v>2012</v>
      </c>
      <c r="T4" s="28">
        <v>2010</v>
      </c>
      <c r="U4" s="138">
        <v>2011</v>
      </c>
      <c r="V4" s="139">
        <v>2012</v>
      </c>
      <c r="W4" s="28">
        <v>2010</v>
      </c>
      <c r="X4" s="329">
        <v>2011</v>
      </c>
      <c r="Y4" s="138">
        <v>2012</v>
      </c>
    </row>
    <row r="5" spans="1:25" ht="21.75" customHeight="1" thickBot="1">
      <c r="A5" s="143"/>
      <c r="B5" s="29" t="s">
        <v>34</v>
      </c>
      <c r="C5" s="140" t="s">
        <v>34</v>
      </c>
      <c r="D5" s="141" t="s">
        <v>34</v>
      </c>
      <c r="E5" s="29" t="s">
        <v>34</v>
      </c>
      <c r="F5" s="140" t="s">
        <v>34</v>
      </c>
      <c r="G5" s="141" t="s">
        <v>34</v>
      </c>
      <c r="H5" s="29" t="s">
        <v>34</v>
      </c>
      <c r="I5" s="140" t="s">
        <v>34</v>
      </c>
      <c r="J5" s="141" t="s">
        <v>34</v>
      </c>
      <c r="K5" s="29" t="s">
        <v>34</v>
      </c>
      <c r="L5" s="140" t="s">
        <v>34</v>
      </c>
      <c r="M5" s="141" t="s">
        <v>34</v>
      </c>
      <c r="N5" s="29" t="s">
        <v>34</v>
      </c>
      <c r="O5" s="140" t="s">
        <v>34</v>
      </c>
      <c r="P5" s="141" t="s">
        <v>34</v>
      </c>
      <c r="Q5" s="29" t="s">
        <v>34</v>
      </c>
      <c r="R5" s="140" t="s">
        <v>34</v>
      </c>
      <c r="S5" s="141" t="s">
        <v>34</v>
      </c>
      <c r="T5" s="29" t="s">
        <v>34</v>
      </c>
      <c r="U5" s="140" t="s">
        <v>34</v>
      </c>
      <c r="V5" s="141" t="s">
        <v>34</v>
      </c>
      <c r="W5" s="29" t="s">
        <v>34</v>
      </c>
      <c r="X5" s="330" t="s">
        <v>34</v>
      </c>
      <c r="Y5" s="140" t="s">
        <v>34</v>
      </c>
    </row>
    <row r="6" spans="1:25" ht="23.25" customHeight="1" thickBot="1">
      <c r="A6" s="346" t="s">
        <v>9</v>
      </c>
      <c r="B6" s="243">
        <f>SUM(E6+H6)</f>
        <v>135461</v>
      </c>
      <c r="C6" s="243">
        <f aca="true" t="shared" si="0" ref="C6:C15">SUM(F6+I6)</f>
        <v>139990</v>
      </c>
      <c r="D6" s="243">
        <f aca="true" t="shared" si="1" ref="D6:D15">SUM(G6+J6)</f>
        <v>149585</v>
      </c>
      <c r="E6" s="347">
        <f>SUM(E7:E13)</f>
        <v>95300</v>
      </c>
      <c r="F6" s="347">
        <f>SUM(F7:F13)</f>
        <v>97040</v>
      </c>
      <c r="G6" s="348">
        <f>SUM(G7:G13)</f>
        <v>104250</v>
      </c>
      <c r="H6" s="347">
        <f aca="true" t="shared" si="2" ref="H6:J11">SUM(K6+N6+Q6+T6+W6)</f>
        <v>40161</v>
      </c>
      <c r="I6" s="349">
        <f t="shared" si="2"/>
        <v>42950</v>
      </c>
      <c r="J6" s="243">
        <f t="shared" si="2"/>
        <v>45335</v>
      </c>
      <c r="K6" s="302">
        <f aca="true" t="shared" si="3" ref="K6:Y6">SUM(K7:K13)</f>
        <v>17051</v>
      </c>
      <c r="L6" s="347">
        <f t="shared" si="3"/>
        <v>17940</v>
      </c>
      <c r="M6" s="347">
        <f t="shared" si="3"/>
        <v>18760</v>
      </c>
      <c r="N6" s="347">
        <f t="shared" si="3"/>
        <v>9330</v>
      </c>
      <c r="O6" s="350">
        <f t="shared" si="3"/>
        <v>10220</v>
      </c>
      <c r="P6" s="347">
        <f t="shared" si="3"/>
        <v>10850</v>
      </c>
      <c r="Q6" s="349">
        <f t="shared" si="3"/>
        <v>2445</v>
      </c>
      <c r="R6" s="347">
        <f t="shared" si="3"/>
        <v>2590</v>
      </c>
      <c r="S6" s="306">
        <f t="shared" si="3"/>
        <v>2745</v>
      </c>
      <c r="T6" s="243">
        <f t="shared" si="3"/>
        <v>7270</v>
      </c>
      <c r="U6" s="347">
        <f>SUM(U7:U13)</f>
        <v>7740</v>
      </c>
      <c r="V6" s="348">
        <f>SUM(V7:V13)</f>
        <v>8210</v>
      </c>
      <c r="W6" s="349">
        <f t="shared" si="3"/>
        <v>4065</v>
      </c>
      <c r="X6" s="350">
        <f t="shared" si="3"/>
        <v>4460</v>
      </c>
      <c r="Y6" s="347">
        <f t="shared" si="3"/>
        <v>4770</v>
      </c>
    </row>
    <row r="7" spans="1:25" s="158" customFormat="1" ht="24.75" customHeight="1" thickBot="1">
      <c r="A7" s="410" t="s">
        <v>10</v>
      </c>
      <c r="B7" s="351">
        <f aca="true" t="shared" si="4" ref="B7:B13">SUM(E7+H7)</f>
        <v>96530</v>
      </c>
      <c r="C7" s="351">
        <f t="shared" si="0"/>
        <v>98870</v>
      </c>
      <c r="D7" s="351">
        <f t="shared" si="1"/>
        <v>104080</v>
      </c>
      <c r="E7" s="352">
        <v>72900</v>
      </c>
      <c r="F7" s="352">
        <v>73400</v>
      </c>
      <c r="G7" s="353">
        <v>77100</v>
      </c>
      <c r="H7" s="354">
        <f t="shared" si="2"/>
        <v>23630</v>
      </c>
      <c r="I7" s="355">
        <f t="shared" si="2"/>
        <v>25470</v>
      </c>
      <c r="J7" s="355">
        <f t="shared" si="2"/>
        <v>26980</v>
      </c>
      <c r="K7" s="356">
        <v>8930</v>
      </c>
      <c r="L7" s="354">
        <v>9380</v>
      </c>
      <c r="M7" s="354">
        <v>9850</v>
      </c>
      <c r="N7" s="352">
        <v>5500</v>
      </c>
      <c r="O7" s="352">
        <v>6050</v>
      </c>
      <c r="P7" s="354">
        <v>6580</v>
      </c>
      <c r="Q7" s="356">
        <v>1500</v>
      </c>
      <c r="R7" s="357">
        <v>1570</v>
      </c>
      <c r="S7" s="353">
        <v>1650</v>
      </c>
      <c r="T7" s="356">
        <v>5200</v>
      </c>
      <c r="U7" s="352">
        <v>5720</v>
      </c>
      <c r="V7" s="357">
        <v>6000</v>
      </c>
      <c r="W7" s="356">
        <v>2500</v>
      </c>
      <c r="X7" s="357">
        <v>2750</v>
      </c>
      <c r="Y7" s="354">
        <v>2900</v>
      </c>
    </row>
    <row r="8" spans="1:25" ht="25.5" customHeight="1" thickBot="1">
      <c r="A8" s="164" t="s">
        <v>11</v>
      </c>
      <c r="B8" s="351">
        <f t="shared" si="4"/>
        <v>8460</v>
      </c>
      <c r="C8" s="351">
        <f t="shared" si="0"/>
        <v>9070</v>
      </c>
      <c r="D8" s="351">
        <f t="shared" si="1"/>
        <v>12440</v>
      </c>
      <c r="E8" s="352">
        <v>8460</v>
      </c>
      <c r="F8" s="352">
        <v>9070</v>
      </c>
      <c r="G8" s="353">
        <v>12440</v>
      </c>
      <c r="H8" s="354">
        <f t="shared" si="2"/>
        <v>0</v>
      </c>
      <c r="I8" s="355">
        <f t="shared" si="2"/>
        <v>0</v>
      </c>
      <c r="J8" s="355">
        <f t="shared" si="2"/>
        <v>0</v>
      </c>
      <c r="K8" s="356"/>
      <c r="L8" s="354"/>
      <c r="M8" s="354">
        <v>0</v>
      </c>
      <c r="N8" s="352"/>
      <c r="O8" s="352"/>
      <c r="P8" s="354">
        <v>0</v>
      </c>
      <c r="Q8" s="356"/>
      <c r="R8" s="357"/>
      <c r="S8" s="353"/>
      <c r="T8" s="356"/>
      <c r="U8" s="352"/>
      <c r="V8" s="357"/>
      <c r="W8" s="356"/>
      <c r="X8" s="357"/>
      <c r="Y8" s="354"/>
    </row>
    <row r="9" spans="1:25" ht="24" customHeight="1" thickBot="1">
      <c r="A9" s="164" t="s">
        <v>12</v>
      </c>
      <c r="B9" s="351">
        <f t="shared" si="4"/>
        <v>11100</v>
      </c>
      <c r="C9" s="351">
        <f t="shared" si="0"/>
        <v>11650</v>
      </c>
      <c r="D9" s="351">
        <f t="shared" si="1"/>
        <v>11650</v>
      </c>
      <c r="E9" s="352">
        <v>11100</v>
      </c>
      <c r="F9" s="352">
        <v>11650</v>
      </c>
      <c r="G9" s="353">
        <v>11650</v>
      </c>
      <c r="H9" s="354">
        <f t="shared" si="2"/>
        <v>0</v>
      </c>
      <c r="I9" s="355">
        <f t="shared" si="2"/>
        <v>0</v>
      </c>
      <c r="J9" s="355">
        <f t="shared" si="2"/>
        <v>0</v>
      </c>
      <c r="K9" s="356">
        <v>0</v>
      </c>
      <c r="L9" s="354">
        <v>0</v>
      </c>
      <c r="M9" s="354">
        <v>0</v>
      </c>
      <c r="N9" s="352">
        <v>0</v>
      </c>
      <c r="O9" s="352">
        <v>0</v>
      </c>
      <c r="P9" s="354">
        <v>0</v>
      </c>
      <c r="Q9" s="356">
        <v>0</v>
      </c>
      <c r="R9" s="357">
        <v>0</v>
      </c>
      <c r="S9" s="353">
        <v>0</v>
      </c>
      <c r="T9" s="356"/>
      <c r="U9" s="352"/>
      <c r="V9" s="357"/>
      <c r="W9" s="356"/>
      <c r="X9" s="357"/>
      <c r="Y9" s="354"/>
    </row>
    <row r="10" spans="1:25" ht="27" customHeight="1" thickBot="1">
      <c r="A10" s="165" t="s">
        <v>13</v>
      </c>
      <c r="B10" s="351">
        <f t="shared" si="4"/>
        <v>1111</v>
      </c>
      <c r="C10" s="351">
        <f t="shared" si="0"/>
        <v>1110</v>
      </c>
      <c r="D10" s="351">
        <f t="shared" si="1"/>
        <v>1170</v>
      </c>
      <c r="E10" s="358">
        <v>720</v>
      </c>
      <c r="F10" s="358">
        <v>720</v>
      </c>
      <c r="G10" s="359">
        <v>760</v>
      </c>
      <c r="H10" s="354">
        <f t="shared" si="2"/>
        <v>391</v>
      </c>
      <c r="I10" s="355">
        <f t="shared" si="2"/>
        <v>390</v>
      </c>
      <c r="J10" s="355">
        <f t="shared" si="2"/>
        <v>410</v>
      </c>
      <c r="K10" s="159">
        <v>1</v>
      </c>
      <c r="L10" s="144"/>
      <c r="M10" s="144"/>
      <c r="N10" s="358">
        <v>60</v>
      </c>
      <c r="O10" s="358">
        <v>90</v>
      </c>
      <c r="P10" s="144">
        <v>95</v>
      </c>
      <c r="Q10" s="159">
        <v>15</v>
      </c>
      <c r="R10" s="319">
        <v>15</v>
      </c>
      <c r="S10" s="359">
        <v>15</v>
      </c>
      <c r="T10" s="159">
        <v>200</v>
      </c>
      <c r="U10" s="358">
        <v>170</v>
      </c>
      <c r="V10" s="319">
        <v>180</v>
      </c>
      <c r="W10" s="159">
        <v>115</v>
      </c>
      <c r="X10" s="319">
        <v>115</v>
      </c>
      <c r="Y10" s="144">
        <v>120</v>
      </c>
    </row>
    <row r="11" spans="1:25" ht="18.75" customHeight="1" thickBot="1">
      <c r="A11" s="164" t="s">
        <v>14</v>
      </c>
      <c r="B11" s="351">
        <f t="shared" si="4"/>
        <v>3805</v>
      </c>
      <c r="C11" s="351">
        <f t="shared" si="0"/>
        <v>3855</v>
      </c>
      <c r="D11" s="351">
        <f t="shared" si="1"/>
        <v>4105</v>
      </c>
      <c r="E11" s="352">
        <v>0</v>
      </c>
      <c r="F11" s="352"/>
      <c r="G11" s="353"/>
      <c r="H11" s="354">
        <f t="shared" si="2"/>
        <v>3805</v>
      </c>
      <c r="I11" s="355">
        <f t="shared" si="2"/>
        <v>3855</v>
      </c>
      <c r="J11" s="355">
        <f t="shared" si="2"/>
        <v>4105</v>
      </c>
      <c r="K11" s="356">
        <v>820</v>
      </c>
      <c r="L11" s="354">
        <v>860</v>
      </c>
      <c r="M11" s="354">
        <v>860</v>
      </c>
      <c r="N11" s="352">
        <v>1200</v>
      </c>
      <c r="O11" s="352">
        <v>1260</v>
      </c>
      <c r="P11" s="354">
        <v>1355</v>
      </c>
      <c r="Q11" s="356">
        <v>180</v>
      </c>
      <c r="R11" s="357">
        <v>180</v>
      </c>
      <c r="S11" s="353">
        <v>180</v>
      </c>
      <c r="T11" s="356">
        <v>1100</v>
      </c>
      <c r="U11" s="352">
        <v>1000</v>
      </c>
      <c r="V11" s="357">
        <v>1100</v>
      </c>
      <c r="W11" s="356">
        <v>505</v>
      </c>
      <c r="X11" s="357">
        <v>555</v>
      </c>
      <c r="Y11" s="354">
        <v>610</v>
      </c>
    </row>
    <row r="12" spans="1:27" ht="18.75" customHeight="1" thickBot="1">
      <c r="A12" s="165" t="s">
        <v>15</v>
      </c>
      <c r="B12" s="351">
        <f t="shared" si="4"/>
        <v>12335</v>
      </c>
      <c r="C12" s="351">
        <f t="shared" si="0"/>
        <v>13235</v>
      </c>
      <c r="D12" s="351">
        <f t="shared" si="1"/>
        <v>13840</v>
      </c>
      <c r="E12" s="358">
        <v>0</v>
      </c>
      <c r="F12" s="358"/>
      <c r="G12" s="359"/>
      <c r="H12" s="354">
        <f>SUM(K12+N12+Q12+T12+W12)</f>
        <v>12335</v>
      </c>
      <c r="I12" s="355">
        <f aca="true" t="shared" si="5" ref="I12:J14">SUM(L12+O12+R12+U12+X12)</f>
        <v>13235</v>
      </c>
      <c r="J12" s="355">
        <f t="shared" si="5"/>
        <v>13840</v>
      </c>
      <c r="K12" s="159">
        <v>7300</v>
      </c>
      <c r="L12" s="144">
        <v>7700</v>
      </c>
      <c r="M12" s="144">
        <v>8050</v>
      </c>
      <c r="N12" s="358">
        <v>2570</v>
      </c>
      <c r="O12" s="358">
        <v>2820</v>
      </c>
      <c r="P12" s="144">
        <v>2820</v>
      </c>
      <c r="Q12" s="159">
        <v>750</v>
      </c>
      <c r="R12" s="319">
        <v>825</v>
      </c>
      <c r="S12" s="359">
        <v>900</v>
      </c>
      <c r="T12" s="159">
        <v>770</v>
      </c>
      <c r="U12" s="358">
        <v>850</v>
      </c>
      <c r="V12" s="319">
        <v>930</v>
      </c>
      <c r="W12" s="159">
        <v>945</v>
      </c>
      <c r="X12" s="319">
        <v>1040</v>
      </c>
      <c r="Y12" s="144">
        <v>1140</v>
      </c>
      <c r="Z12" s="335"/>
      <c r="AA12" s="336"/>
    </row>
    <row r="13" spans="1:25" ht="23.25" customHeight="1" thickBot="1">
      <c r="A13" s="164" t="s">
        <v>16</v>
      </c>
      <c r="B13" s="351">
        <f t="shared" si="4"/>
        <v>2120</v>
      </c>
      <c r="C13" s="351">
        <f t="shared" si="0"/>
        <v>2200</v>
      </c>
      <c r="D13" s="351">
        <f t="shared" si="1"/>
        <v>2300</v>
      </c>
      <c r="E13" s="360">
        <v>2120</v>
      </c>
      <c r="F13" s="360">
        <v>2200</v>
      </c>
      <c r="G13" s="361">
        <v>2300</v>
      </c>
      <c r="H13" s="354">
        <f>SUM(K13+N13+Q13+T13+W13)</f>
        <v>0</v>
      </c>
      <c r="I13" s="355">
        <f t="shared" si="5"/>
        <v>0</v>
      </c>
      <c r="J13" s="355">
        <f t="shared" si="5"/>
        <v>0</v>
      </c>
      <c r="K13" s="362">
        <v>0</v>
      </c>
      <c r="L13" s="363">
        <v>0</v>
      </c>
      <c r="M13" s="363">
        <v>0</v>
      </c>
      <c r="N13" s="360">
        <v>0</v>
      </c>
      <c r="O13" s="360"/>
      <c r="P13" s="363"/>
      <c r="Q13" s="362"/>
      <c r="R13" s="315"/>
      <c r="S13" s="361"/>
      <c r="T13" s="362"/>
      <c r="U13" s="360"/>
      <c r="V13" s="315"/>
      <c r="W13" s="362"/>
      <c r="X13" s="315"/>
      <c r="Y13" s="363"/>
    </row>
    <row r="14" spans="1:25" ht="23.25" customHeight="1" thickBot="1">
      <c r="A14" s="27" t="s">
        <v>17</v>
      </c>
      <c r="B14" s="364">
        <f>SUM(E14+H14)</f>
        <v>71050</v>
      </c>
      <c r="C14" s="364">
        <f t="shared" si="0"/>
        <v>71126</v>
      </c>
      <c r="D14" s="364">
        <f t="shared" si="1"/>
        <v>77147</v>
      </c>
      <c r="E14" s="162">
        <f>SUM(E15+E21+E22+E23+E24+E25)</f>
        <v>43100</v>
      </c>
      <c r="F14" s="162">
        <f>SUM(F15+F21+F23+F24+F25+F26)</f>
        <v>39436</v>
      </c>
      <c r="G14" s="162">
        <f>SUM(G15+G21+G23+G24+G25+G26)</f>
        <v>42078</v>
      </c>
      <c r="H14" s="32">
        <f>SUM(K14+N14+Q14+T14+W14)</f>
        <v>27950</v>
      </c>
      <c r="I14" s="365">
        <f t="shared" si="5"/>
        <v>31690</v>
      </c>
      <c r="J14" s="365">
        <f t="shared" si="5"/>
        <v>35069</v>
      </c>
      <c r="K14" s="366">
        <f>SUM(K15+K23+K24+K25+K26)</f>
        <v>19450</v>
      </c>
      <c r="L14" s="162">
        <f>SUM(L15+L25+L26)</f>
        <v>21345</v>
      </c>
      <c r="M14" s="162">
        <f>SUM(M15+M23+M24+M25+M26)</f>
        <v>23413</v>
      </c>
      <c r="N14" s="162">
        <f>SUM(N15+N24+N26)</f>
        <v>3550</v>
      </c>
      <c r="O14" s="162">
        <f>SUM(O15+O24)</f>
        <v>4530</v>
      </c>
      <c r="P14" s="162">
        <f>SUM(P15+P23+P24+P25+P26)</f>
        <v>5171</v>
      </c>
      <c r="Q14" s="366">
        <f>SUM(Q15+Q23+Q24+Q26)</f>
        <v>450</v>
      </c>
      <c r="R14" s="367">
        <v>865</v>
      </c>
      <c r="S14" s="368">
        <v>1040</v>
      </c>
      <c r="T14" s="366">
        <f>SUM(T15+T24)</f>
        <v>3300</v>
      </c>
      <c r="U14" s="162">
        <f>SUM(U15+U24)</f>
        <v>3630</v>
      </c>
      <c r="V14" s="366">
        <f>SUM(V15+V24)</f>
        <v>3993</v>
      </c>
      <c r="W14" s="366">
        <f>SUM(W15+W22+W23+W24+W25+W26)</f>
        <v>1200</v>
      </c>
      <c r="X14" s="367">
        <f>SUM(X15+X21+X24+X25+X26)</f>
        <v>1320</v>
      </c>
      <c r="Y14" s="162">
        <f>SUM(Y15+Y21+Y24+Y25+Y26)</f>
        <v>1452</v>
      </c>
    </row>
    <row r="15" spans="1:25" ht="18.75" customHeight="1" thickBot="1">
      <c r="A15" s="413" t="s">
        <v>18</v>
      </c>
      <c r="B15" s="366">
        <f>SUM(E15+H15)</f>
        <v>54600</v>
      </c>
      <c r="C15" s="369">
        <f t="shared" si="0"/>
        <v>59501</v>
      </c>
      <c r="D15" s="366">
        <f t="shared" si="1"/>
        <v>65452</v>
      </c>
      <c r="E15" s="370">
        <f>SUM(E17:E20)</f>
        <v>29850</v>
      </c>
      <c r="F15" s="370">
        <f>SUM(F17:F20)</f>
        <v>31026</v>
      </c>
      <c r="G15" s="368">
        <f>SUM(G17:G20)</f>
        <v>33878</v>
      </c>
      <c r="H15" s="368">
        <f>SUM(K15+N15+Q15+T15+W15)</f>
        <v>24750</v>
      </c>
      <c r="I15" s="366">
        <f>SUM(I17:I20)</f>
        <v>28475</v>
      </c>
      <c r="J15" s="371">
        <f>SUM(J17:J20)</f>
        <v>31574</v>
      </c>
      <c r="K15" s="366">
        <f>SUM(K17+K19+K20)</f>
        <v>18250</v>
      </c>
      <c r="L15" s="162">
        <f>SUM(L17:L20)</f>
        <v>20075</v>
      </c>
      <c r="M15" s="162">
        <f>SUM(M17:M20)</f>
        <v>22083</v>
      </c>
      <c r="N15" s="370">
        <f>SUM(N17:N20)</f>
        <v>2550</v>
      </c>
      <c r="O15" s="370">
        <f>SUM(O17:O19)</f>
        <v>3430</v>
      </c>
      <c r="P15" s="162">
        <f>SUM(P17:P19)</f>
        <v>3961</v>
      </c>
      <c r="Q15" s="371">
        <f>SUM(Q17:Q20)</f>
        <v>50</v>
      </c>
      <c r="R15" s="367">
        <f>SUM(R17:R19)</f>
        <v>680</v>
      </c>
      <c r="S15" s="368">
        <f>SUM(S17:S19)</f>
        <v>811</v>
      </c>
      <c r="T15" s="366">
        <f>SUM(T17:T19)</f>
        <v>2700</v>
      </c>
      <c r="U15" s="370">
        <f>SUM(U16:U19)</f>
        <v>2970</v>
      </c>
      <c r="V15" s="367">
        <f>SUM(V17:V19)</f>
        <v>3267</v>
      </c>
      <c r="W15" s="366">
        <f>SUM(W17:W20)</f>
        <v>1200</v>
      </c>
      <c r="X15" s="367">
        <f>SUM(X17:X20)</f>
        <v>1320</v>
      </c>
      <c r="Y15" s="162">
        <f>SUM(Y17:Y20)</f>
        <v>1452</v>
      </c>
    </row>
    <row r="16" spans="1:25" ht="15" thickBot="1">
      <c r="A16" s="180" t="s">
        <v>19</v>
      </c>
      <c r="B16" s="351"/>
      <c r="C16" s="372"/>
      <c r="D16" s="351"/>
      <c r="E16" s="373"/>
      <c r="F16" s="358"/>
      <c r="G16" s="359"/>
      <c r="H16" s="350"/>
      <c r="I16" s="366"/>
      <c r="J16" s="374"/>
      <c r="K16" s="364"/>
      <c r="L16" s="144"/>
      <c r="M16" s="144"/>
      <c r="N16" s="373"/>
      <c r="O16" s="358"/>
      <c r="P16" s="144"/>
      <c r="Q16" s="375"/>
      <c r="R16" s="319"/>
      <c r="S16" s="359"/>
      <c r="T16" s="364"/>
      <c r="U16" s="358"/>
      <c r="V16" s="319"/>
      <c r="W16" s="364"/>
      <c r="X16" s="319"/>
      <c r="Y16" s="144"/>
    </row>
    <row r="17" spans="1:25" ht="19.5" customHeight="1" thickBot="1">
      <c r="A17" s="284" t="s">
        <v>20</v>
      </c>
      <c r="B17" s="159">
        <f>SUM(E17+H17)</f>
        <v>52000</v>
      </c>
      <c r="C17" s="159">
        <f>SUM(F17+I17)</f>
        <v>57200</v>
      </c>
      <c r="D17" s="159">
        <f>SUM(G17+J17)</f>
        <v>62921</v>
      </c>
      <c r="E17" s="376">
        <v>27500</v>
      </c>
      <c r="F17" s="376">
        <v>30250</v>
      </c>
      <c r="G17" s="377">
        <v>33275</v>
      </c>
      <c r="H17" s="144">
        <f>SUM(K17+N17+Q17+T17+W17)</f>
        <v>24500</v>
      </c>
      <c r="I17" s="379">
        <f>SUM(L17+O17+R17+U17+X17)</f>
        <v>26950</v>
      </c>
      <c r="J17" s="379">
        <f>SUM(M17+P17+S17+V17+Y17)</f>
        <v>29646</v>
      </c>
      <c r="K17" s="380">
        <v>18000</v>
      </c>
      <c r="L17" s="381">
        <v>19800</v>
      </c>
      <c r="M17" s="381">
        <v>21780</v>
      </c>
      <c r="N17" s="382">
        <v>2550</v>
      </c>
      <c r="O17" s="382">
        <v>2805</v>
      </c>
      <c r="P17" s="381">
        <v>3086</v>
      </c>
      <c r="Q17" s="380">
        <v>50</v>
      </c>
      <c r="R17" s="383">
        <v>55</v>
      </c>
      <c r="S17" s="384">
        <v>61</v>
      </c>
      <c r="T17" s="380">
        <v>2700</v>
      </c>
      <c r="U17" s="382">
        <v>2970</v>
      </c>
      <c r="V17" s="383">
        <v>3267</v>
      </c>
      <c r="W17" s="380">
        <v>1200</v>
      </c>
      <c r="X17" s="383">
        <v>1320</v>
      </c>
      <c r="Y17" s="381">
        <v>1452</v>
      </c>
    </row>
    <row r="18" spans="1:25" ht="14.25">
      <c r="A18" s="181" t="s">
        <v>21</v>
      </c>
      <c r="B18" s="385"/>
      <c r="C18" s="362"/>
      <c r="D18" s="386"/>
      <c r="E18" s="388"/>
      <c r="F18" s="388"/>
      <c r="G18" s="387"/>
      <c r="H18" s="363"/>
      <c r="I18" s="362"/>
      <c r="J18" s="386"/>
      <c r="K18" s="389"/>
      <c r="L18" s="390"/>
      <c r="M18" s="390"/>
      <c r="N18" s="391"/>
      <c r="O18" s="391"/>
      <c r="P18" s="390"/>
      <c r="Q18" s="392"/>
      <c r="R18" s="393"/>
      <c r="S18" s="394"/>
      <c r="T18" s="389"/>
      <c r="U18" s="391"/>
      <c r="V18" s="393"/>
      <c r="W18" s="389"/>
      <c r="X18" s="393"/>
      <c r="Y18" s="390"/>
    </row>
    <row r="19" spans="1:25" ht="15.75" customHeight="1" thickBot="1">
      <c r="A19" s="181" t="s">
        <v>22</v>
      </c>
      <c r="B19" s="355">
        <f aca="true" t="shared" si="6" ref="B19:D27">SUM(E19+H19)</f>
        <v>500</v>
      </c>
      <c r="C19" s="351">
        <f t="shared" si="6"/>
        <v>1801</v>
      </c>
      <c r="D19" s="372">
        <f t="shared" si="6"/>
        <v>2231</v>
      </c>
      <c r="E19" s="396">
        <v>250</v>
      </c>
      <c r="F19" s="396">
        <v>276</v>
      </c>
      <c r="G19" s="395">
        <v>303</v>
      </c>
      <c r="H19" s="402">
        <f aca="true" t="shared" si="7" ref="H19:J26">SUM(K19+N19+Q19+T19+W19)</f>
        <v>250</v>
      </c>
      <c r="I19" s="351">
        <f t="shared" si="7"/>
        <v>1525</v>
      </c>
      <c r="J19" s="372">
        <f t="shared" si="7"/>
        <v>1928</v>
      </c>
      <c r="K19" s="389">
        <v>250</v>
      </c>
      <c r="L19" s="390">
        <v>275</v>
      </c>
      <c r="M19" s="390">
        <v>303</v>
      </c>
      <c r="N19" s="391">
        <v>0</v>
      </c>
      <c r="O19" s="391">
        <v>625</v>
      </c>
      <c r="P19" s="390">
        <v>875</v>
      </c>
      <c r="Q19" s="392">
        <v>0</v>
      </c>
      <c r="R19" s="393">
        <v>625</v>
      </c>
      <c r="S19" s="394">
        <v>750</v>
      </c>
      <c r="T19" s="389"/>
      <c r="U19" s="391">
        <v>0</v>
      </c>
      <c r="V19" s="393">
        <v>0</v>
      </c>
      <c r="W19" s="389">
        <v>0</v>
      </c>
      <c r="X19" s="393">
        <v>0</v>
      </c>
      <c r="Y19" s="390">
        <v>0</v>
      </c>
    </row>
    <row r="20" spans="1:25" ht="19.5" customHeight="1" thickBot="1">
      <c r="A20" s="411" t="s">
        <v>83</v>
      </c>
      <c r="B20" s="159">
        <f t="shared" si="6"/>
        <v>2100</v>
      </c>
      <c r="C20" s="159">
        <f t="shared" si="6"/>
        <v>500</v>
      </c>
      <c r="D20" s="159">
        <f t="shared" si="6"/>
        <v>300</v>
      </c>
      <c r="E20" s="358">
        <v>2100</v>
      </c>
      <c r="F20" s="358">
        <v>500</v>
      </c>
      <c r="G20" s="359">
        <v>300</v>
      </c>
      <c r="H20" s="378"/>
      <c r="I20" s="365">
        <f t="shared" si="7"/>
        <v>0</v>
      </c>
      <c r="J20" s="365">
        <f t="shared" si="7"/>
        <v>0</v>
      </c>
      <c r="K20" s="356"/>
      <c r="L20" s="354"/>
      <c r="M20" s="354"/>
      <c r="N20" s="352"/>
      <c r="O20" s="352">
        <v>0</v>
      </c>
      <c r="P20" s="354">
        <v>0</v>
      </c>
      <c r="Q20" s="356">
        <v>0</v>
      </c>
      <c r="R20" s="357">
        <v>0</v>
      </c>
      <c r="S20" s="353">
        <v>0</v>
      </c>
      <c r="T20" s="356">
        <v>0</v>
      </c>
      <c r="U20" s="352">
        <v>0</v>
      </c>
      <c r="V20" s="357">
        <v>0</v>
      </c>
      <c r="W20" s="356">
        <v>0</v>
      </c>
      <c r="X20" s="357">
        <v>0</v>
      </c>
      <c r="Y20" s="354">
        <v>0</v>
      </c>
    </row>
    <row r="21" spans="1:25" ht="25.5" customHeight="1" thickBot="1">
      <c r="A21" s="412" t="s">
        <v>41</v>
      </c>
      <c r="B21" s="397">
        <f t="shared" si="6"/>
        <v>1800</v>
      </c>
      <c r="C21" s="356">
        <f t="shared" si="6"/>
        <v>1890</v>
      </c>
      <c r="D21" s="398">
        <f t="shared" si="6"/>
        <v>1880</v>
      </c>
      <c r="E21" s="352">
        <v>1800</v>
      </c>
      <c r="F21" s="352">
        <v>1890</v>
      </c>
      <c r="G21" s="353">
        <v>1880</v>
      </c>
      <c r="H21" s="354">
        <f t="shared" si="7"/>
        <v>0</v>
      </c>
      <c r="I21" s="399">
        <f t="shared" si="7"/>
        <v>0</v>
      </c>
      <c r="J21" s="362">
        <f t="shared" si="7"/>
        <v>0</v>
      </c>
      <c r="K21" s="159">
        <v>0</v>
      </c>
      <c r="L21" s="144">
        <v>0</v>
      </c>
      <c r="M21" s="144">
        <v>0</v>
      </c>
      <c r="N21" s="358">
        <v>0</v>
      </c>
      <c r="O21" s="358">
        <v>0</v>
      </c>
      <c r="P21" s="144">
        <v>0</v>
      </c>
      <c r="Q21" s="400">
        <v>0</v>
      </c>
      <c r="R21" s="319">
        <v>0</v>
      </c>
      <c r="S21" s="359">
        <v>0</v>
      </c>
      <c r="T21" s="159">
        <v>0</v>
      </c>
      <c r="U21" s="358">
        <v>0</v>
      </c>
      <c r="V21" s="319">
        <v>0</v>
      </c>
      <c r="W21" s="159">
        <v>0</v>
      </c>
      <c r="X21" s="319">
        <v>0</v>
      </c>
      <c r="Y21" s="144">
        <v>0</v>
      </c>
    </row>
    <row r="22" spans="1:25" ht="22.5" customHeight="1" thickBot="1">
      <c r="A22" s="412" t="s">
        <v>112</v>
      </c>
      <c r="B22" s="355"/>
      <c r="C22" s="351"/>
      <c r="D22" s="401"/>
      <c r="E22" s="352">
        <v>100</v>
      </c>
      <c r="F22" s="352"/>
      <c r="G22" s="353"/>
      <c r="H22" s="402"/>
      <c r="I22" s="372"/>
      <c r="J22" s="397"/>
      <c r="K22" s="356"/>
      <c r="L22" s="354"/>
      <c r="M22" s="354"/>
      <c r="N22" s="352"/>
      <c r="O22" s="352"/>
      <c r="P22" s="354"/>
      <c r="Q22" s="398"/>
      <c r="R22" s="357"/>
      <c r="S22" s="353"/>
      <c r="T22" s="356"/>
      <c r="U22" s="352"/>
      <c r="V22" s="357"/>
      <c r="W22" s="356"/>
      <c r="X22" s="357"/>
      <c r="Y22" s="354"/>
    </row>
    <row r="23" spans="1:25" ht="20.25" customHeight="1" thickBot="1">
      <c r="A23" s="164" t="s">
        <v>42</v>
      </c>
      <c r="B23" s="351">
        <f t="shared" si="6"/>
        <v>1600</v>
      </c>
      <c r="C23" s="351">
        <f t="shared" si="6"/>
        <v>500</v>
      </c>
      <c r="D23" s="351">
        <f t="shared" si="6"/>
        <v>0</v>
      </c>
      <c r="E23" s="352">
        <v>1600</v>
      </c>
      <c r="F23" s="352">
        <v>500</v>
      </c>
      <c r="G23" s="353">
        <v>0</v>
      </c>
      <c r="H23" s="402">
        <f t="shared" si="7"/>
        <v>0</v>
      </c>
      <c r="I23" s="355">
        <f t="shared" si="7"/>
        <v>0</v>
      </c>
      <c r="J23" s="355">
        <f t="shared" si="7"/>
        <v>0</v>
      </c>
      <c r="K23" s="356"/>
      <c r="L23" s="354"/>
      <c r="M23" s="354"/>
      <c r="N23" s="352"/>
      <c r="O23" s="352"/>
      <c r="P23" s="354"/>
      <c r="Q23" s="398"/>
      <c r="R23" s="357"/>
      <c r="S23" s="353"/>
      <c r="T23" s="356"/>
      <c r="U23" s="352"/>
      <c r="V23" s="357"/>
      <c r="W23" s="356"/>
      <c r="X23" s="357"/>
      <c r="Y23" s="354"/>
    </row>
    <row r="24" spans="1:25" ht="24" customHeight="1" thickBot="1">
      <c r="A24" s="165" t="s">
        <v>116</v>
      </c>
      <c r="B24" s="351">
        <f t="shared" si="6"/>
        <v>8000</v>
      </c>
      <c r="C24" s="351">
        <f t="shared" si="6"/>
        <v>4400</v>
      </c>
      <c r="D24" s="351">
        <f t="shared" si="6"/>
        <v>4840</v>
      </c>
      <c r="E24" s="358">
        <v>6000</v>
      </c>
      <c r="F24" s="358">
        <v>2200</v>
      </c>
      <c r="G24" s="359">
        <v>2420</v>
      </c>
      <c r="H24" s="354">
        <f t="shared" si="7"/>
        <v>2000</v>
      </c>
      <c r="I24" s="355">
        <f t="shared" si="7"/>
        <v>2200</v>
      </c>
      <c r="J24" s="355">
        <f t="shared" si="7"/>
        <v>2420</v>
      </c>
      <c r="K24" s="159">
        <v>0</v>
      </c>
      <c r="L24" s="144">
        <v>0</v>
      </c>
      <c r="M24" s="144">
        <v>0</v>
      </c>
      <c r="N24" s="358">
        <v>1000</v>
      </c>
      <c r="O24" s="358">
        <v>1100</v>
      </c>
      <c r="P24" s="144">
        <v>1210</v>
      </c>
      <c r="Q24" s="400">
        <v>400</v>
      </c>
      <c r="R24" s="319">
        <v>440</v>
      </c>
      <c r="S24" s="359">
        <v>484</v>
      </c>
      <c r="T24" s="159">
        <v>600</v>
      </c>
      <c r="U24" s="358">
        <v>660</v>
      </c>
      <c r="V24" s="319">
        <v>726</v>
      </c>
      <c r="W24" s="159">
        <v>0</v>
      </c>
      <c r="X24" s="319">
        <v>0</v>
      </c>
      <c r="Y24" s="144">
        <v>0</v>
      </c>
    </row>
    <row r="25" spans="1:25" ht="21.75" customHeight="1" thickBot="1">
      <c r="A25" s="164" t="s">
        <v>44</v>
      </c>
      <c r="B25" s="351">
        <f t="shared" si="6"/>
        <v>3750</v>
      </c>
      <c r="C25" s="351">
        <f t="shared" si="6"/>
        <v>3820</v>
      </c>
      <c r="D25" s="351">
        <f t="shared" si="6"/>
        <v>3900</v>
      </c>
      <c r="E25" s="352">
        <v>3750</v>
      </c>
      <c r="F25" s="352">
        <v>3820</v>
      </c>
      <c r="G25" s="353">
        <v>3900</v>
      </c>
      <c r="H25" s="354">
        <f t="shared" si="7"/>
        <v>0</v>
      </c>
      <c r="I25" s="355">
        <f t="shared" si="7"/>
        <v>0</v>
      </c>
      <c r="J25" s="355">
        <f t="shared" si="7"/>
        <v>0</v>
      </c>
      <c r="K25" s="356"/>
      <c r="L25" s="354"/>
      <c r="M25" s="354"/>
      <c r="N25" s="352"/>
      <c r="O25" s="352"/>
      <c r="P25" s="354"/>
      <c r="Q25" s="398">
        <v>0</v>
      </c>
      <c r="R25" s="357">
        <v>0</v>
      </c>
      <c r="S25" s="353">
        <v>0</v>
      </c>
      <c r="T25" s="356">
        <v>0</v>
      </c>
      <c r="U25" s="352">
        <v>0</v>
      </c>
      <c r="V25" s="357">
        <v>0</v>
      </c>
      <c r="W25" s="356">
        <v>0</v>
      </c>
      <c r="X25" s="357">
        <v>0</v>
      </c>
      <c r="Y25" s="354">
        <v>0</v>
      </c>
    </row>
    <row r="26" spans="1:25" ht="24.75" customHeight="1" thickBot="1">
      <c r="A26" s="165" t="s">
        <v>24</v>
      </c>
      <c r="B26" s="351">
        <f t="shared" si="6"/>
        <v>1200</v>
      </c>
      <c r="C26" s="351">
        <f t="shared" si="6"/>
        <v>1270</v>
      </c>
      <c r="D26" s="351">
        <f t="shared" si="6"/>
        <v>1330</v>
      </c>
      <c r="E26" s="358"/>
      <c r="F26" s="358"/>
      <c r="G26" s="359"/>
      <c r="H26" s="354">
        <f t="shared" si="7"/>
        <v>1200</v>
      </c>
      <c r="I26" s="355">
        <f t="shared" si="7"/>
        <v>1270</v>
      </c>
      <c r="J26" s="355">
        <f t="shared" si="7"/>
        <v>1330</v>
      </c>
      <c r="K26" s="159">
        <v>1200</v>
      </c>
      <c r="L26" s="144">
        <v>1270</v>
      </c>
      <c r="M26" s="144">
        <v>1330</v>
      </c>
      <c r="N26" s="358"/>
      <c r="O26" s="358"/>
      <c r="P26" s="144"/>
      <c r="Q26" s="400">
        <v>0</v>
      </c>
      <c r="R26" s="319">
        <v>0</v>
      </c>
      <c r="S26" s="359">
        <v>0</v>
      </c>
      <c r="T26" s="159">
        <v>0</v>
      </c>
      <c r="U26" s="358">
        <v>0</v>
      </c>
      <c r="V26" s="319">
        <v>0</v>
      </c>
      <c r="W26" s="159">
        <v>0</v>
      </c>
      <c r="X26" s="319">
        <v>0</v>
      </c>
      <c r="Y26" s="144">
        <v>0</v>
      </c>
    </row>
    <row r="27" spans="1:25" ht="21.75" customHeight="1" thickBot="1">
      <c r="A27" s="27" t="s">
        <v>114</v>
      </c>
      <c r="B27" s="243">
        <f t="shared" si="6"/>
        <v>206511</v>
      </c>
      <c r="C27" s="243">
        <f>SUM(F27+I27)</f>
        <v>211116</v>
      </c>
      <c r="D27" s="243">
        <f>SUM(G27+J27)</f>
        <v>226732</v>
      </c>
      <c r="E27" s="162">
        <f>SUM(E14+E6)</f>
        <v>138400</v>
      </c>
      <c r="F27" s="162">
        <f>SUM(F6+F14)</f>
        <v>136476</v>
      </c>
      <c r="G27" s="162">
        <f>SUM(G14+G6)</f>
        <v>146328</v>
      </c>
      <c r="H27" s="162">
        <f>SUM(H14+H6)</f>
        <v>68111</v>
      </c>
      <c r="I27" s="349">
        <f>SUM(L27+O27+R27+U27+X27)</f>
        <v>74640</v>
      </c>
      <c r="J27" s="349">
        <f>SUM(M27+P27+S27+V27+Y27)</f>
        <v>80404</v>
      </c>
      <c r="K27" s="366">
        <f aca="true" t="shared" si="8" ref="K27:Y27">SUM(K14+K6)</f>
        <v>36501</v>
      </c>
      <c r="L27" s="162">
        <f t="shared" si="8"/>
        <v>39285</v>
      </c>
      <c r="M27" s="162">
        <f t="shared" si="8"/>
        <v>42173</v>
      </c>
      <c r="N27" s="162">
        <f t="shared" si="8"/>
        <v>12880</v>
      </c>
      <c r="O27" s="162">
        <f>SUM(O6+O14)</f>
        <v>14750</v>
      </c>
      <c r="P27" s="162">
        <f t="shared" si="8"/>
        <v>16021</v>
      </c>
      <c r="Q27" s="366">
        <f t="shared" si="8"/>
        <v>2895</v>
      </c>
      <c r="R27" s="367">
        <f t="shared" si="8"/>
        <v>3455</v>
      </c>
      <c r="S27" s="368">
        <f t="shared" si="8"/>
        <v>3785</v>
      </c>
      <c r="T27" s="366">
        <f t="shared" si="8"/>
        <v>10570</v>
      </c>
      <c r="U27" s="162">
        <f t="shared" si="8"/>
        <v>11370</v>
      </c>
      <c r="V27" s="370">
        <f t="shared" si="8"/>
        <v>12203</v>
      </c>
      <c r="W27" s="366">
        <f t="shared" si="8"/>
        <v>5265</v>
      </c>
      <c r="X27" s="367">
        <f t="shared" si="8"/>
        <v>5780</v>
      </c>
      <c r="Y27" s="162">
        <f t="shared" si="8"/>
        <v>6222</v>
      </c>
    </row>
    <row r="28" spans="1:25" ht="21.75" customHeight="1" thickBot="1">
      <c r="A28" s="27" t="s">
        <v>115</v>
      </c>
      <c r="B28" s="331">
        <v>98.7</v>
      </c>
      <c r="C28" s="332">
        <f>SUM(C27/B27*100)</f>
        <v>102.22990542876651</v>
      </c>
      <c r="D28" s="332">
        <f>SUM(D27/C27*100)</f>
        <v>107.39688133537962</v>
      </c>
      <c r="E28" s="333">
        <v>98.3</v>
      </c>
      <c r="F28" s="334">
        <f>SUM(F27/E27*100)</f>
        <v>98.60982658959537</v>
      </c>
      <c r="G28" s="333">
        <v>107.3</v>
      </c>
      <c r="H28" s="334">
        <v>83.9</v>
      </c>
      <c r="I28" s="403">
        <v>111.1</v>
      </c>
      <c r="J28" s="332">
        <v>119.9</v>
      </c>
      <c r="K28" s="332">
        <v>103.5</v>
      </c>
      <c r="L28" s="334">
        <v>106.3</v>
      </c>
      <c r="M28" s="333">
        <v>108.8</v>
      </c>
      <c r="N28" s="334">
        <v>122.4</v>
      </c>
      <c r="O28" s="333">
        <v>117</v>
      </c>
      <c r="P28" s="334">
        <v>106.7</v>
      </c>
      <c r="Q28" s="332">
        <v>117.7</v>
      </c>
      <c r="R28" s="334">
        <f>SUM(R27/Q27*100)</f>
        <v>119.34369602763385</v>
      </c>
      <c r="S28" s="404">
        <f>SUM(S27/R27*100)</f>
        <v>109.55137481910275</v>
      </c>
      <c r="T28" s="332">
        <v>87.4</v>
      </c>
      <c r="U28" s="333">
        <v>117.9</v>
      </c>
      <c r="V28" s="334">
        <v>106.3</v>
      </c>
      <c r="W28" s="332">
        <v>97.3</v>
      </c>
      <c r="X28" s="334">
        <v>109.8</v>
      </c>
      <c r="Y28" s="333">
        <v>107.6</v>
      </c>
    </row>
    <row r="29" spans="1:25" ht="18.75" customHeight="1">
      <c r="A29" s="161" t="s">
        <v>61</v>
      </c>
      <c r="B29" s="77"/>
      <c r="C29" s="42"/>
      <c r="D29" s="77"/>
      <c r="E29" s="300"/>
      <c r="F29" s="301"/>
      <c r="G29" s="300"/>
      <c r="H29" s="121"/>
      <c r="I29" s="42"/>
      <c r="J29" s="42"/>
      <c r="K29" s="42"/>
      <c r="L29" s="121"/>
      <c r="M29" s="130"/>
      <c r="N29" s="121"/>
      <c r="O29" s="130"/>
      <c r="P29" s="121"/>
      <c r="Q29" s="42"/>
      <c r="R29" s="121"/>
      <c r="S29" s="152"/>
      <c r="T29" s="77"/>
      <c r="U29" s="130"/>
      <c r="V29" s="121"/>
      <c r="W29" s="42"/>
      <c r="X29" s="121"/>
      <c r="Y29" s="130"/>
    </row>
    <row r="30" spans="1:25" ht="16.5" customHeight="1" thickBot="1">
      <c r="A30" s="119" t="s">
        <v>66</v>
      </c>
      <c r="B30" s="407">
        <f>SUM(E30+H30)</f>
        <v>184265.22</v>
      </c>
      <c r="C30" s="243">
        <f>SUM(F30+I30)</f>
        <v>0</v>
      </c>
      <c r="D30" s="302">
        <f>SUM(G30+J30)</f>
        <v>0</v>
      </c>
      <c r="E30" s="303">
        <f aca="true" t="shared" si="9" ref="E30:J30">SUM(E32:E38)</f>
        <v>154690.22</v>
      </c>
      <c r="F30" s="304">
        <f t="shared" si="9"/>
        <v>0</v>
      </c>
      <c r="G30" s="305">
        <f t="shared" si="9"/>
        <v>0</v>
      </c>
      <c r="H30" s="306">
        <f t="shared" si="9"/>
        <v>29575</v>
      </c>
      <c r="I30" s="347">
        <f t="shared" si="9"/>
        <v>0</v>
      </c>
      <c r="J30" s="347">
        <f t="shared" si="9"/>
        <v>0</v>
      </c>
      <c r="K30" s="45">
        <f>SUM(K34+K35+K38)</f>
        <v>9075</v>
      </c>
      <c r="L30" s="45">
        <f aca="true" t="shared" si="10" ref="L30:Y30">SUM(L34+L35+L38)</f>
        <v>0</v>
      </c>
      <c r="M30" s="45">
        <f t="shared" si="10"/>
        <v>0</v>
      </c>
      <c r="N30" s="45">
        <f t="shared" si="10"/>
        <v>9166</v>
      </c>
      <c r="O30" s="45">
        <f t="shared" si="10"/>
        <v>0</v>
      </c>
      <c r="P30" s="45">
        <f t="shared" si="10"/>
        <v>0</v>
      </c>
      <c r="Q30" s="45">
        <f t="shared" si="10"/>
        <v>3046</v>
      </c>
      <c r="R30" s="45">
        <f t="shared" si="10"/>
        <v>0</v>
      </c>
      <c r="S30" s="45">
        <f t="shared" si="10"/>
        <v>0</v>
      </c>
      <c r="T30" s="45">
        <f t="shared" si="10"/>
        <v>6758</v>
      </c>
      <c r="U30" s="45">
        <f t="shared" si="10"/>
        <v>0</v>
      </c>
      <c r="V30" s="45">
        <f t="shared" si="10"/>
        <v>0</v>
      </c>
      <c r="W30" s="45">
        <f t="shared" si="10"/>
        <v>1530</v>
      </c>
      <c r="X30" s="45">
        <f t="shared" si="10"/>
        <v>0</v>
      </c>
      <c r="Y30" s="45">
        <f t="shared" si="10"/>
        <v>0</v>
      </c>
    </row>
    <row r="31" spans="1:25" ht="15.75" customHeight="1">
      <c r="A31" s="278" t="s">
        <v>70</v>
      </c>
      <c r="B31" s="30">
        <f aca="true" t="shared" si="11" ref="B31:B39">SUM(E31+H31)</f>
        <v>0</v>
      </c>
      <c r="C31" s="10"/>
      <c r="D31" s="6"/>
      <c r="E31" s="307"/>
      <c r="F31" s="6"/>
      <c r="G31" s="307"/>
      <c r="H31" s="308"/>
      <c r="I31" s="30"/>
      <c r="J31" s="33"/>
      <c r="K31" s="309"/>
      <c r="L31" s="34"/>
      <c r="M31" s="32"/>
      <c r="N31" s="34"/>
      <c r="O31" s="32"/>
      <c r="P31" s="34"/>
      <c r="Q31" s="30"/>
      <c r="R31" s="34"/>
      <c r="S31" s="153"/>
      <c r="T31" s="33"/>
      <c r="U31" s="32"/>
      <c r="V31" s="34"/>
      <c r="W31" s="30"/>
      <c r="X31" s="34"/>
      <c r="Y31" s="32"/>
    </row>
    <row r="32" spans="1:25" ht="15" customHeight="1" thickBot="1">
      <c r="A32" s="405" t="s">
        <v>71</v>
      </c>
      <c r="B32" s="364">
        <f t="shared" si="11"/>
        <v>35830</v>
      </c>
      <c r="C32" s="406"/>
      <c r="D32" s="148"/>
      <c r="E32" s="310">
        <v>35830</v>
      </c>
      <c r="F32" s="311"/>
      <c r="G32" s="310"/>
      <c r="H32" s="312"/>
      <c r="I32" s="299"/>
      <c r="J32" s="148"/>
      <c r="K32" s="299"/>
      <c r="L32" s="126"/>
      <c r="M32" s="145"/>
      <c r="N32" s="126"/>
      <c r="O32" s="145"/>
      <c r="P32" s="126"/>
      <c r="Q32" s="299"/>
      <c r="R32" s="126"/>
      <c r="S32" s="154"/>
      <c r="T32" s="148"/>
      <c r="U32" s="145"/>
      <c r="V32" s="126"/>
      <c r="W32" s="299"/>
      <c r="X32" s="126"/>
      <c r="Y32" s="40"/>
    </row>
    <row r="33" spans="1:25" ht="15" customHeight="1">
      <c r="A33" s="278" t="s">
        <v>70</v>
      </c>
      <c r="B33" s="30"/>
      <c r="C33" s="72"/>
      <c r="D33" s="70"/>
      <c r="E33" s="313"/>
      <c r="F33" s="314"/>
      <c r="G33" s="313"/>
      <c r="H33" s="315"/>
      <c r="I33" s="67"/>
      <c r="J33" s="70"/>
      <c r="K33" s="67"/>
      <c r="L33" s="71"/>
      <c r="M33" s="66"/>
      <c r="N33" s="71"/>
      <c r="O33" s="66"/>
      <c r="P33" s="71"/>
      <c r="Q33" s="67"/>
      <c r="R33" s="71"/>
      <c r="S33" s="166"/>
      <c r="T33" s="70"/>
      <c r="U33" s="66"/>
      <c r="V33" s="71"/>
      <c r="W33" s="67"/>
      <c r="X33" s="71"/>
      <c r="Y33" s="130"/>
    </row>
    <row r="34" spans="1:25" ht="15" customHeight="1" thickBot="1">
      <c r="A34" s="405" t="s">
        <v>72</v>
      </c>
      <c r="B34" s="243"/>
      <c r="C34" s="406"/>
      <c r="D34" s="148"/>
      <c r="E34" s="310"/>
      <c r="F34" s="311"/>
      <c r="G34" s="310"/>
      <c r="H34" s="312">
        <f>SUM(K34+N34+Q34+T34+W34)</f>
        <v>29575</v>
      </c>
      <c r="I34" s="299"/>
      <c r="J34" s="148"/>
      <c r="K34" s="299">
        <v>9075</v>
      </c>
      <c r="L34" s="126"/>
      <c r="M34" s="145"/>
      <c r="N34" s="126">
        <v>9166</v>
      </c>
      <c r="O34" s="145"/>
      <c r="P34" s="126"/>
      <c r="Q34" s="299">
        <v>3046</v>
      </c>
      <c r="R34" s="126"/>
      <c r="S34" s="154"/>
      <c r="T34" s="148">
        <v>6758</v>
      </c>
      <c r="U34" s="145"/>
      <c r="V34" s="126"/>
      <c r="W34" s="299">
        <v>1530</v>
      </c>
      <c r="X34" s="126"/>
      <c r="Y34" s="40"/>
    </row>
    <row r="35" spans="1:25" ht="17.25" customHeight="1" thickBot="1">
      <c r="A35" s="157" t="s">
        <v>62</v>
      </c>
      <c r="B35" s="302">
        <f t="shared" si="11"/>
        <v>118860.22</v>
      </c>
      <c r="C35" s="149"/>
      <c r="D35" s="137"/>
      <c r="E35" s="316">
        <v>118860.22</v>
      </c>
      <c r="F35" s="137"/>
      <c r="G35" s="149"/>
      <c r="H35" s="137"/>
      <c r="I35" s="317"/>
      <c r="J35" s="146"/>
      <c r="K35" s="159"/>
      <c r="L35" s="318"/>
      <c r="M35" s="156"/>
      <c r="N35" s="319"/>
      <c r="O35" s="155"/>
      <c r="P35" s="147"/>
      <c r="Q35" s="159"/>
      <c r="R35" s="147"/>
      <c r="S35" s="155"/>
      <c r="T35" s="160"/>
      <c r="U35" s="144"/>
      <c r="V35" s="147"/>
      <c r="W35" s="159"/>
      <c r="X35" s="319"/>
      <c r="Y35" s="151"/>
    </row>
    <row r="36" spans="1:25" ht="6.75" customHeight="1" hidden="1" thickBot="1">
      <c r="A36" s="114"/>
      <c r="B36" s="407">
        <f t="shared" si="11"/>
        <v>0</v>
      </c>
      <c r="C36" s="320"/>
      <c r="E36" s="321"/>
      <c r="G36" s="320"/>
      <c r="I36" s="320"/>
      <c r="K36" s="320"/>
      <c r="M36" s="320"/>
      <c r="O36" s="320"/>
      <c r="Q36" s="320"/>
      <c r="S36" s="320"/>
      <c r="U36" s="320"/>
      <c r="W36" s="320"/>
      <c r="Y36" s="320"/>
    </row>
    <row r="37" spans="1:25" ht="14.25">
      <c r="A37" s="97" t="s">
        <v>63</v>
      </c>
      <c r="B37" s="30"/>
      <c r="C37" s="408"/>
      <c r="D37" s="322"/>
      <c r="E37" s="323"/>
      <c r="F37" s="322"/>
      <c r="G37" s="323"/>
      <c r="H37" s="322"/>
      <c r="I37" s="323"/>
      <c r="J37" s="322"/>
      <c r="K37" s="323"/>
      <c r="L37" s="322"/>
      <c r="M37" s="323"/>
      <c r="N37" s="322"/>
      <c r="O37" s="323"/>
      <c r="P37" s="322"/>
      <c r="Q37" s="323"/>
      <c r="R37" s="322"/>
      <c r="S37" s="323"/>
      <c r="T37" s="322"/>
      <c r="U37" s="323"/>
      <c r="V37" s="322"/>
      <c r="W37" s="323"/>
      <c r="X37" s="322"/>
      <c r="Y37" s="323"/>
    </row>
    <row r="38" spans="1:25" ht="15" thickBot="1">
      <c r="A38" s="99" t="s">
        <v>64</v>
      </c>
      <c r="B38" s="243"/>
      <c r="C38" s="409"/>
      <c r="D38" s="324"/>
      <c r="E38" s="325"/>
      <c r="F38" s="324"/>
      <c r="G38" s="325"/>
      <c r="H38" s="324"/>
      <c r="I38" s="325"/>
      <c r="J38" s="324"/>
      <c r="K38" s="325"/>
      <c r="L38" s="324"/>
      <c r="M38" s="325"/>
      <c r="N38" s="324"/>
      <c r="O38" s="325"/>
      <c r="P38" s="324"/>
      <c r="Q38" s="325"/>
      <c r="R38" s="324"/>
      <c r="S38" s="325"/>
      <c r="T38" s="324"/>
      <c r="U38" s="325"/>
      <c r="V38" s="324"/>
      <c r="W38" s="325"/>
      <c r="X38" s="324"/>
      <c r="Y38" s="325"/>
    </row>
    <row r="39" spans="1:25" s="103" customFormat="1" ht="18" customHeight="1" thickBot="1">
      <c r="A39" s="150" t="s">
        <v>65</v>
      </c>
      <c r="B39" s="302">
        <f t="shared" si="11"/>
        <v>856.6</v>
      </c>
      <c r="C39" s="327"/>
      <c r="D39" s="328"/>
      <c r="E39" s="414">
        <v>856.6</v>
      </c>
      <c r="F39" s="328"/>
      <c r="G39" s="327"/>
      <c r="H39" s="312"/>
      <c r="I39" s="299"/>
      <c r="J39" s="148"/>
      <c r="K39" s="299"/>
      <c r="L39" s="126"/>
      <c r="M39" s="145"/>
      <c r="N39" s="126"/>
      <c r="O39" s="145"/>
      <c r="P39" s="126"/>
      <c r="Q39" s="299"/>
      <c r="R39" s="126"/>
      <c r="S39" s="154"/>
      <c r="T39" s="148"/>
      <c r="U39" s="145"/>
      <c r="V39" s="126"/>
      <c r="W39" s="299"/>
      <c r="X39" s="126"/>
      <c r="Y39" s="40"/>
    </row>
    <row r="40" spans="1:25" ht="24" customHeight="1" thickBot="1">
      <c r="A40" s="118" t="s">
        <v>67</v>
      </c>
      <c r="B40" s="326">
        <f>SUM(B27+B30+B39)</f>
        <v>391632.81999999995</v>
      </c>
      <c r="C40" s="415">
        <f aca="true" t="shared" si="12" ref="C40:Y40">SUM(C27+C30+C39)</f>
        <v>211116</v>
      </c>
      <c r="D40" s="326">
        <f t="shared" si="12"/>
        <v>226732</v>
      </c>
      <c r="E40" s="415">
        <f t="shared" si="12"/>
        <v>293946.81999999995</v>
      </c>
      <c r="F40" s="326">
        <f t="shared" si="12"/>
        <v>136476</v>
      </c>
      <c r="G40" s="415">
        <f t="shared" si="12"/>
        <v>146328</v>
      </c>
      <c r="H40" s="326">
        <f t="shared" si="12"/>
        <v>97686</v>
      </c>
      <c r="I40" s="415">
        <f t="shared" si="12"/>
        <v>74640</v>
      </c>
      <c r="J40" s="326">
        <f t="shared" si="12"/>
        <v>80404</v>
      </c>
      <c r="K40" s="415">
        <f t="shared" si="12"/>
        <v>45576</v>
      </c>
      <c r="L40" s="326">
        <f t="shared" si="12"/>
        <v>39285</v>
      </c>
      <c r="M40" s="415">
        <f t="shared" si="12"/>
        <v>42173</v>
      </c>
      <c r="N40" s="326">
        <f t="shared" si="12"/>
        <v>22046</v>
      </c>
      <c r="O40" s="415">
        <f t="shared" si="12"/>
        <v>14750</v>
      </c>
      <c r="P40" s="326">
        <f t="shared" si="12"/>
        <v>16021</v>
      </c>
      <c r="Q40" s="415">
        <f t="shared" si="12"/>
        <v>5941</v>
      </c>
      <c r="R40" s="326">
        <f t="shared" si="12"/>
        <v>3455</v>
      </c>
      <c r="S40" s="415">
        <f t="shared" si="12"/>
        <v>3785</v>
      </c>
      <c r="T40" s="326">
        <f t="shared" si="12"/>
        <v>17328</v>
      </c>
      <c r="U40" s="415">
        <f t="shared" si="12"/>
        <v>11370</v>
      </c>
      <c r="V40" s="326">
        <f t="shared" si="12"/>
        <v>12203</v>
      </c>
      <c r="W40" s="415">
        <f t="shared" si="12"/>
        <v>6795</v>
      </c>
      <c r="X40" s="326">
        <f t="shared" si="12"/>
        <v>5780</v>
      </c>
      <c r="Y40" s="415">
        <f t="shared" si="12"/>
        <v>6222</v>
      </c>
    </row>
  </sheetData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11">
      <selection activeCell="B30" sqref="B30"/>
    </sheetView>
  </sheetViews>
  <sheetFormatPr defaultColWidth="9.140625" defaultRowHeight="12.75"/>
  <cols>
    <col min="1" max="1" width="40.8515625" style="0" customWidth="1"/>
    <col min="2" max="2" width="9.7109375" style="158" customWidth="1"/>
    <col min="3" max="3" width="9.57421875" style="0" customWidth="1"/>
    <col min="4" max="4" width="8.57421875" style="0" customWidth="1"/>
    <col min="5" max="5" width="11.7109375" style="0" customWidth="1"/>
    <col min="6" max="6" width="8.8515625" style="0" customWidth="1"/>
  </cols>
  <sheetData>
    <row r="3" spans="1:6" ht="20.25">
      <c r="A3" s="1" t="s">
        <v>84</v>
      </c>
      <c r="B3" s="2"/>
      <c r="C3" s="2"/>
      <c r="D3" s="2"/>
      <c r="E3" s="2"/>
      <c r="F3" s="2"/>
    </row>
    <row r="4" spans="1:6" ht="21" thickBot="1">
      <c r="A4" s="1" t="s">
        <v>78</v>
      </c>
      <c r="B4" s="2"/>
      <c r="C4" s="2"/>
      <c r="D4" s="2"/>
      <c r="E4" s="2"/>
      <c r="F4" s="2"/>
    </row>
    <row r="5" spans="1:6" ht="15">
      <c r="A5" s="4"/>
      <c r="B5" s="5" t="s">
        <v>79</v>
      </c>
      <c r="C5" s="6"/>
      <c r="D5" s="6"/>
      <c r="E5" s="6"/>
      <c r="F5" s="10"/>
    </row>
    <row r="6" spans="1:6" ht="16.5" thickBot="1">
      <c r="A6" s="12"/>
      <c r="B6" s="167" t="s">
        <v>80</v>
      </c>
      <c r="C6" s="168"/>
      <c r="D6" s="168"/>
      <c r="E6" s="168"/>
      <c r="F6" s="169"/>
    </row>
    <row r="7" spans="1:6" ht="15.75">
      <c r="A7" s="21" t="s">
        <v>5</v>
      </c>
      <c r="B7" s="170" t="s">
        <v>45</v>
      </c>
      <c r="C7" s="171" t="s">
        <v>45</v>
      </c>
      <c r="D7" s="172" t="s">
        <v>46</v>
      </c>
      <c r="E7" s="173" t="s">
        <v>75</v>
      </c>
      <c r="F7" s="172" t="s">
        <v>46</v>
      </c>
    </row>
    <row r="8" spans="1:6" ht="15.75">
      <c r="A8" s="12"/>
      <c r="B8" s="170">
        <v>2007</v>
      </c>
      <c r="C8" s="174">
        <v>2008</v>
      </c>
      <c r="D8" s="175" t="s">
        <v>73</v>
      </c>
      <c r="E8" s="176" t="s">
        <v>76</v>
      </c>
      <c r="F8" s="175" t="s">
        <v>73</v>
      </c>
    </row>
    <row r="9" spans="1:6" ht="15.75">
      <c r="A9" s="12"/>
      <c r="B9" s="170" t="s">
        <v>68</v>
      </c>
      <c r="C9" s="174" t="s">
        <v>68</v>
      </c>
      <c r="D9" s="175" t="s">
        <v>77</v>
      </c>
      <c r="E9" s="176" t="s">
        <v>57</v>
      </c>
      <c r="F9" s="175" t="s">
        <v>74</v>
      </c>
    </row>
    <row r="10" spans="1:6" ht="16.5" thickBot="1">
      <c r="A10" s="24"/>
      <c r="B10" s="170"/>
      <c r="C10" s="177"/>
      <c r="D10" s="178"/>
      <c r="E10" s="179" t="s">
        <v>33</v>
      </c>
      <c r="F10" s="178"/>
    </row>
    <row r="11" spans="1:6" ht="24" customHeight="1" thickBot="1">
      <c r="A11" s="26" t="s">
        <v>9</v>
      </c>
      <c r="B11" s="182">
        <f>SUM(B12:B18)</f>
        <v>86854</v>
      </c>
      <c r="C11" s="183">
        <f>SUM(C12:C18)</f>
        <v>110906</v>
      </c>
      <c r="D11" s="184">
        <f>SUM(C11/B11*100)</f>
        <v>127.69244939784005</v>
      </c>
      <c r="E11" s="184">
        <f>SUM(E12:E17)</f>
        <v>108935</v>
      </c>
      <c r="F11" s="185">
        <f>SUM(E11/C11*100)</f>
        <v>98.22281932447298</v>
      </c>
    </row>
    <row r="12" spans="1:6" ht="20.25" customHeight="1" thickBot="1">
      <c r="A12" s="164" t="s">
        <v>10</v>
      </c>
      <c r="B12" s="186">
        <v>66905</v>
      </c>
      <c r="C12" s="186">
        <v>99313</v>
      </c>
      <c r="D12" s="184">
        <f aca="true" t="shared" si="0" ref="D12:D33">SUM(C12/B12*100)</f>
        <v>148.43883117853673</v>
      </c>
      <c r="E12" s="187">
        <v>81560</v>
      </c>
      <c r="F12" s="188">
        <f aca="true" t="shared" si="1" ref="F12:F33">SUM(E12/C12*100)</f>
        <v>82.12419320733439</v>
      </c>
    </row>
    <row r="13" spans="1:6" ht="17.25" customHeight="1" thickBot="1">
      <c r="A13" s="164" t="s">
        <v>11</v>
      </c>
      <c r="B13" s="186">
        <v>7065</v>
      </c>
      <c r="C13" s="186">
        <v>0</v>
      </c>
      <c r="D13" s="184">
        <f t="shared" si="0"/>
        <v>0</v>
      </c>
      <c r="E13" s="189">
        <v>15023</v>
      </c>
      <c r="F13" s="188">
        <v>0</v>
      </c>
    </row>
    <row r="14" spans="1:6" ht="20.25" customHeight="1" thickBot="1">
      <c r="A14" s="164" t="s">
        <v>12</v>
      </c>
      <c r="B14" s="186">
        <v>8175</v>
      </c>
      <c r="C14" s="186">
        <v>9231</v>
      </c>
      <c r="D14" s="184">
        <f t="shared" si="0"/>
        <v>112.91743119266056</v>
      </c>
      <c r="E14" s="187">
        <v>9967</v>
      </c>
      <c r="F14" s="188">
        <f t="shared" si="1"/>
        <v>107.97313400498321</v>
      </c>
    </row>
    <row r="15" spans="1:6" ht="19.5" customHeight="1" thickBot="1">
      <c r="A15" s="165" t="s">
        <v>13</v>
      </c>
      <c r="B15" s="190">
        <v>1343</v>
      </c>
      <c r="C15" s="190">
        <v>847</v>
      </c>
      <c r="D15" s="184">
        <f t="shared" si="0"/>
        <v>63.06775874906925</v>
      </c>
      <c r="E15" s="192">
        <v>845</v>
      </c>
      <c r="F15" s="188">
        <f t="shared" si="1"/>
        <v>99.76387249114522</v>
      </c>
    </row>
    <row r="16" spans="1:6" ht="18" customHeight="1" thickBot="1">
      <c r="A16" s="164" t="s">
        <v>69</v>
      </c>
      <c r="B16" s="186">
        <v>1971</v>
      </c>
      <c r="C16" s="186">
        <v>0</v>
      </c>
      <c r="D16" s="184">
        <f t="shared" si="0"/>
        <v>0</v>
      </c>
      <c r="E16" s="187"/>
      <c r="F16" s="193"/>
    </row>
    <row r="17" spans="1:6" ht="18" customHeight="1" thickBot="1">
      <c r="A17" s="164" t="s">
        <v>16</v>
      </c>
      <c r="B17" s="194">
        <v>1351</v>
      </c>
      <c r="C17" s="194">
        <v>1511</v>
      </c>
      <c r="D17" s="184">
        <f t="shared" si="0"/>
        <v>111.84307920059216</v>
      </c>
      <c r="E17" s="195">
        <v>1540</v>
      </c>
      <c r="F17" s="188">
        <f t="shared" si="1"/>
        <v>101.91925876902714</v>
      </c>
    </row>
    <row r="18" spans="1:6" ht="18" customHeight="1" thickBot="1">
      <c r="A18" s="164" t="s">
        <v>48</v>
      </c>
      <c r="B18" s="194">
        <v>44</v>
      </c>
      <c r="C18" s="194">
        <v>4</v>
      </c>
      <c r="D18" s="184">
        <f t="shared" si="0"/>
        <v>9.090909090909092</v>
      </c>
      <c r="E18" s="195"/>
      <c r="F18" s="188">
        <v>0</v>
      </c>
    </row>
    <row r="19" spans="1:6" ht="24" customHeight="1" thickBot="1">
      <c r="A19" s="27" t="s">
        <v>17</v>
      </c>
      <c r="B19" s="182">
        <f>SUM(B20+B26+B27+B28+B29+B30)</f>
        <v>58361</v>
      </c>
      <c r="C19" s="182">
        <f>SUM(C20+C26+C27+C28+C29+C30)</f>
        <v>60580</v>
      </c>
      <c r="D19" s="197">
        <f t="shared" si="0"/>
        <v>103.80219667243536</v>
      </c>
      <c r="E19" s="182">
        <f>SUM(E20+E26+E27+E28+E29+E30)</f>
        <v>43175</v>
      </c>
      <c r="F19" s="188">
        <f t="shared" si="1"/>
        <v>71.26939584021129</v>
      </c>
    </row>
    <row r="20" spans="1:6" ht="22.5" customHeight="1">
      <c r="A20" s="180" t="s">
        <v>81</v>
      </c>
      <c r="B20" s="196">
        <f>SUM(B22:B25)</f>
        <v>40984</v>
      </c>
      <c r="C20" s="198">
        <v>37895</v>
      </c>
      <c r="D20" s="196">
        <f t="shared" si="0"/>
        <v>92.46291235604139</v>
      </c>
      <c r="E20" s="198">
        <f>SUM(E22:E25)</f>
        <v>32250</v>
      </c>
      <c r="F20" s="188">
        <f t="shared" si="1"/>
        <v>85.1035756696134</v>
      </c>
    </row>
    <row r="21" spans="1:6" ht="15.75" thickBot="1">
      <c r="A21" s="180" t="s">
        <v>82</v>
      </c>
      <c r="B21" s="199"/>
      <c r="C21" s="191"/>
      <c r="D21" s="183"/>
      <c r="E21" s="191"/>
      <c r="F21" s="200"/>
    </row>
    <row r="22" spans="1:6" ht="17.25" customHeight="1" thickBot="1">
      <c r="A22" s="163" t="s">
        <v>20</v>
      </c>
      <c r="B22" s="201">
        <v>32729</v>
      </c>
      <c r="C22" s="202">
        <v>34911</v>
      </c>
      <c r="D22" s="199">
        <f t="shared" si="0"/>
        <v>106.6668703596199</v>
      </c>
      <c r="E22" s="202">
        <v>29500</v>
      </c>
      <c r="F22" s="193">
        <f t="shared" si="1"/>
        <v>84.50058720747042</v>
      </c>
    </row>
    <row r="23" spans="1:6" ht="15">
      <c r="A23" s="181" t="s">
        <v>21</v>
      </c>
      <c r="B23" s="203"/>
      <c r="C23" s="204"/>
      <c r="D23" s="196"/>
      <c r="E23" s="204"/>
      <c r="F23" s="185"/>
    </row>
    <row r="24" spans="1:6" ht="15.75" thickBot="1">
      <c r="A24" s="181" t="s">
        <v>22</v>
      </c>
      <c r="B24" s="205">
        <v>6171</v>
      </c>
      <c r="C24" s="204">
        <v>512</v>
      </c>
      <c r="D24" s="183">
        <f t="shared" si="0"/>
        <v>8.296872467995463</v>
      </c>
      <c r="E24" s="204">
        <v>1250</v>
      </c>
      <c r="F24" s="185">
        <f t="shared" si="1"/>
        <v>244.140625</v>
      </c>
    </row>
    <row r="25" spans="1:6" ht="18.75" customHeight="1" thickBot="1">
      <c r="A25" s="164" t="s">
        <v>83</v>
      </c>
      <c r="B25" s="186">
        <v>2084</v>
      </c>
      <c r="C25" s="186">
        <v>2424</v>
      </c>
      <c r="D25" s="184">
        <f t="shared" si="0"/>
        <v>116.31477927063341</v>
      </c>
      <c r="E25" s="206">
        <v>1500</v>
      </c>
      <c r="F25" s="193">
        <f t="shared" si="1"/>
        <v>61.88118811881188</v>
      </c>
    </row>
    <row r="26" spans="1:6" ht="22.5" customHeight="1" thickBot="1">
      <c r="A26" s="165" t="s">
        <v>41</v>
      </c>
      <c r="B26" s="190">
        <v>431</v>
      </c>
      <c r="C26" s="190">
        <v>1360</v>
      </c>
      <c r="D26" s="184">
        <f t="shared" si="0"/>
        <v>315.54524361948955</v>
      </c>
      <c r="E26" s="192">
        <v>1650</v>
      </c>
      <c r="F26" s="200">
        <f t="shared" si="1"/>
        <v>121.3235294117647</v>
      </c>
    </row>
    <row r="27" spans="1:6" ht="21.75" customHeight="1" thickBot="1">
      <c r="A27" s="164" t="s">
        <v>42</v>
      </c>
      <c r="B27" s="186">
        <v>13383</v>
      </c>
      <c r="C27" s="186">
        <v>2769</v>
      </c>
      <c r="D27" s="184">
        <f t="shared" si="0"/>
        <v>20.69042815512217</v>
      </c>
      <c r="E27" s="187">
        <v>3000</v>
      </c>
      <c r="F27" s="185">
        <f t="shared" si="1"/>
        <v>108.34236186348862</v>
      </c>
    </row>
    <row r="28" spans="1:6" ht="21" customHeight="1" thickBot="1">
      <c r="A28" s="165" t="s">
        <v>43</v>
      </c>
      <c r="B28" s="190"/>
      <c r="C28" s="190">
        <v>3552</v>
      </c>
      <c r="D28" s="184"/>
      <c r="E28" s="192"/>
      <c r="F28" s="188">
        <f t="shared" si="1"/>
        <v>0</v>
      </c>
    </row>
    <row r="29" spans="1:6" ht="24" customHeight="1" thickBot="1">
      <c r="A29" s="164" t="s">
        <v>44</v>
      </c>
      <c r="B29" s="186">
        <v>3313</v>
      </c>
      <c r="C29" s="186">
        <v>5128</v>
      </c>
      <c r="D29" s="184">
        <f t="shared" si="0"/>
        <v>154.78418351946877</v>
      </c>
      <c r="E29" s="187">
        <v>6275</v>
      </c>
      <c r="F29" s="188">
        <f t="shared" si="1"/>
        <v>122.36739469578784</v>
      </c>
    </row>
    <row r="30" spans="1:6" ht="20.25" customHeight="1" thickBot="1">
      <c r="A30" s="164" t="s">
        <v>24</v>
      </c>
      <c r="B30" s="186">
        <v>250</v>
      </c>
      <c r="C30" s="186">
        <v>9876</v>
      </c>
      <c r="D30" s="207">
        <f t="shared" si="0"/>
        <v>3950.3999999999996</v>
      </c>
      <c r="E30" s="187">
        <v>0</v>
      </c>
      <c r="F30" s="188">
        <f t="shared" si="1"/>
        <v>0</v>
      </c>
    </row>
    <row r="31" spans="1:6" ht="20.25" customHeight="1">
      <c r="A31" s="208" t="s">
        <v>85</v>
      </c>
      <c r="B31" s="197"/>
      <c r="C31" s="198"/>
      <c r="D31" s="199"/>
      <c r="E31" s="198"/>
      <c r="F31" s="188"/>
    </row>
    <row r="32" spans="1:6" ht="20.25" customHeight="1" thickBot="1">
      <c r="A32" s="208" t="s">
        <v>86</v>
      </c>
      <c r="B32" s="197"/>
      <c r="C32" s="198">
        <v>-4030</v>
      </c>
      <c r="D32" s="183"/>
      <c r="E32" s="198"/>
      <c r="F32" s="200"/>
    </row>
    <row r="33" spans="1:6" ht="21.75" customHeight="1" thickBot="1">
      <c r="A33" s="27" t="s">
        <v>25</v>
      </c>
      <c r="B33" s="182">
        <f>SUM(B11+B19)</f>
        <v>145215</v>
      </c>
      <c r="C33" s="182">
        <f>SUM(C11+C19+C32)</f>
        <v>167456</v>
      </c>
      <c r="D33" s="184">
        <f t="shared" si="0"/>
        <v>115.3159108907482</v>
      </c>
      <c r="E33" s="182">
        <f>SUM(E11+E19)</f>
        <v>152110</v>
      </c>
      <c r="F33" s="200">
        <f t="shared" si="1"/>
        <v>90.83580164341679</v>
      </c>
    </row>
    <row r="35" ht="12.75">
      <c r="A35" t="s">
        <v>87</v>
      </c>
    </row>
    <row r="36" ht="12.75">
      <c r="A36" t="s">
        <v>88</v>
      </c>
    </row>
    <row r="37" ht="12.75">
      <c r="A37" t="s">
        <v>89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1">
      <selection activeCell="A20" sqref="A20"/>
    </sheetView>
  </sheetViews>
  <sheetFormatPr defaultColWidth="9.140625" defaultRowHeight="12.75"/>
  <cols>
    <col min="1" max="1" width="38.7109375" style="0" customWidth="1"/>
    <col min="2" max="2" width="9.00390625" style="0" customWidth="1"/>
    <col min="4" max="4" width="8.7109375" style="0" customWidth="1"/>
    <col min="5" max="5" width="9.28125" style="0" customWidth="1"/>
    <col min="6" max="6" width="7.57421875" style="0" customWidth="1"/>
    <col min="7" max="7" width="7.421875" style="0" customWidth="1"/>
    <col min="8" max="8" width="6.00390625" style="0" customWidth="1"/>
    <col min="9" max="9" width="8.00390625" style="0" customWidth="1"/>
    <col min="10" max="10" width="7.7109375" style="0" customWidth="1"/>
    <col min="11" max="11" width="7.421875" style="0" customWidth="1"/>
    <col min="12" max="12" width="3.8515625" style="0" customWidth="1"/>
    <col min="13" max="15" width="6.421875" style="0" customWidth="1"/>
    <col min="16" max="16" width="5.140625" style="0" customWidth="1"/>
    <col min="17" max="17" width="7.28125" style="0" customWidth="1"/>
    <col min="18" max="18" width="6.57421875" style="0" customWidth="1"/>
    <col min="19" max="19" width="6.7109375" style="0" customWidth="1"/>
    <col min="20" max="20" width="3.7109375" style="0" customWidth="1"/>
    <col min="21" max="21" width="6.28125" style="0" customWidth="1"/>
    <col min="22" max="22" width="6.00390625" style="0" customWidth="1"/>
    <col min="23" max="23" width="5.28125" style="0" customWidth="1"/>
    <col min="24" max="24" width="3.8515625" style="0" customWidth="1"/>
    <col min="25" max="25" width="7.00390625" style="0" customWidth="1"/>
    <col min="26" max="26" width="6.7109375" style="0" customWidth="1"/>
    <col min="27" max="27" width="6.421875" style="0" customWidth="1"/>
    <col min="28" max="28" width="4.421875" style="0" customWidth="1"/>
    <col min="29" max="29" width="6.7109375" style="0" customWidth="1"/>
    <col min="30" max="30" width="6.28125" style="0" customWidth="1"/>
    <col min="31" max="31" width="6.00390625" style="0" customWidth="1"/>
    <col min="32" max="32" width="6.28125" style="0" customWidth="1"/>
  </cols>
  <sheetData>
    <row r="1" spans="1:32" s="224" customFormat="1" ht="18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  <c r="R1" s="223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3"/>
      <c r="AE1" s="221"/>
      <c r="AF1" s="220"/>
    </row>
    <row r="2" spans="1:32" s="224" customFormat="1" ht="18.75" thickBot="1">
      <c r="A2" s="220" t="s">
        <v>111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  <c r="R2" s="223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3"/>
      <c r="AE2" s="221"/>
      <c r="AF2" s="220"/>
    </row>
    <row r="3" spans="1:32" s="36" customFormat="1" ht="15">
      <c r="A3" s="278"/>
      <c r="B3" s="292" t="s">
        <v>93</v>
      </c>
      <c r="C3" s="293"/>
      <c r="D3" s="293"/>
      <c r="E3" s="293"/>
      <c r="F3" s="293"/>
      <c r="G3" s="293"/>
      <c r="H3" s="294"/>
      <c r="I3" s="6" t="s">
        <v>0</v>
      </c>
      <c r="J3" s="6"/>
      <c r="K3" s="6"/>
      <c r="L3" s="6"/>
      <c r="M3" s="5"/>
      <c r="N3" s="7" t="s">
        <v>29</v>
      </c>
      <c r="O3" s="7"/>
      <c r="P3" s="8"/>
      <c r="Q3" s="9" t="s">
        <v>31</v>
      </c>
      <c r="R3" s="7"/>
      <c r="S3" s="7"/>
      <c r="T3" s="8"/>
      <c r="U3" s="9" t="s">
        <v>32</v>
      </c>
      <c r="V3" s="6"/>
      <c r="W3" s="6"/>
      <c r="X3" s="6"/>
      <c r="Y3" s="5" t="s">
        <v>1</v>
      </c>
      <c r="Z3" s="6"/>
      <c r="AA3" s="6"/>
      <c r="AB3" s="10"/>
      <c r="AC3" s="6"/>
      <c r="AD3" s="6" t="s">
        <v>2</v>
      </c>
      <c r="AE3" s="6"/>
      <c r="AF3" s="11"/>
    </row>
    <row r="4" spans="1:32" ht="22.5" customHeight="1" thickBot="1">
      <c r="A4" s="209"/>
      <c r="B4" s="239"/>
      <c r="C4" s="240"/>
      <c r="D4" s="241"/>
      <c r="E4" s="223"/>
      <c r="F4" s="223"/>
      <c r="G4" s="223"/>
      <c r="H4" s="242"/>
      <c r="I4" s="14" t="s">
        <v>3</v>
      </c>
      <c r="J4" s="14"/>
      <c r="K4" s="14"/>
      <c r="L4" s="14"/>
      <c r="M4" s="15"/>
      <c r="N4" s="16" t="s">
        <v>30</v>
      </c>
      <c r="O4" s="16"/>
      <c r="P4" s="17"/>
      <c r="Q4" s="111"/>
      <c r="R4" s="112"/>
      <c r="S4" s="112"/>
      <c r="T4" s="113"/>
      <c r="U4" s="18"/>
      <c r="V4" s="14" t="s">
        <v>4</v>
      </c>
      <c r="W4" s="14"/>
      <c r="X4" s="14"/>
      <c r="Y4" s="15"/>
      <c r="Z4" s="14"/>
      <c r="AA4" s="14"/>
      <c r="AB4" s="19"/>
      <c r="AC4" s="14"/>
      <c r="AD4" s="14"/>
      <c r="AE4" s="14"/>
      <c r="AF4" s="20"/>
    </row>
    <row r="5" spans="1:32" ht="16.5" thickBot="1">
      <c r="A5" s="209"/>
      <c r="B5" s="225" t="s">
        <v>92</v>
      </c>
      <c r="C5" s="226"/>
      <c r="D5" s="227"/>
      <c r="E5" s="228" t="s">
        <v>110</v>
      </c>
      <c r="F5" s="228"/>
      <c r="G5" s="228"/>
      <c r="H5" s="229"/>
      <c r="I5" s="295"/>
      <c r="J5" s="296"/>
      <c r="K5" s="296"/>
      <c r="L5" s="296"/>
      <c r="M5" s="296"/>
      <c r="N5" s="297"/>
      <c r="O5" s="297"/>
      <c r="P5" s="298"/>
      <c r="Q5" s="18"/>
      <c r="R5" s="16"/>
      <c r="S5" s="16"/>
      <c r="T5" s="17"/>
      <c r="U5" s="18"/>
      <c r="V5" s="14"/>
      <c r="W5" s="14"/>
      <c r="X5" s="14"/>
      <c r="Y5" s="15"/>
      <c r="Z5" s="14"/>
      <c r="AA5" s="14"/>
      <c r="AB5" s="19"/>
      <c r="AC5" s="14"/>
      <c r="AD5" s="14"/>
      <c r="AE5" s="14"/>
      <c r="AF5" s="20"/>
    </row>
    <row r="6" spans="1:32" ht="15.75">
      <c r="A6" s="21" t="s">
        <v>5</v>
      </c>
      <c r="B6" s="230" t="s">
        <v>6</v>
      </c>
      <c r="C6" s="231" t="s">
        <v>45</v>
      </c>
      <c r="D6" s="232" t="s">
        <v>90</v>
      </c>
      <c r="E6" s="233" t="s">
        <v>90</v>
      </c>
      <c r="F6" s="232" t="s">
        <v>90</v>
      </c>
      <c r="G6" s="234" t="s">
        <v>96</v>
      </c>
      <c r="H6" s="235" t="s">
        <v>46</v>
      </c>
      <c r="I6" s="13" t="s">
        <v>6</v>
      </c>
      <c r="J6" s="105" t="s">
        <v>35</v>
      </c>
      <c r="K6" s="116" t="s">
        <v>38</v>
      </c>
      <c r="L6" s="108" t="s">
        <v>46</v>
      </c>
      <c r="M6" s="13" t="s">
        <v>6</v>
      </c>
      <c r="N6" s="105" t="s">
        <v>35</v>
      </c>
      <c r="O6" s="116" t="s">
        <v>38</v>
      </c>
      <c r="P6" s="108" t="s">
        <v>46</v>
      </c>
      <c r="Q6" s="22" t="s">
        <v>6</v>
      </c>
      <c r="R6" s="104" t="s">
        <v>35</v>
      </c>
      <c r="S6" s="115" t="s">
        <v>38</v>
      </c>
      <c r="T6" s="107" t="s">
        <v>46</v>
      </c>
      <c r="U6" s="22" t="s">
        <v>6</v>
      </c>
      <c r="V6" s="104" t="s">
        <v>35</v>
      </c>
      <c r="W6" s="115" t="s">
        <v>38</v>
      </c>
      <c r="X6" s="107" t="s">
        <v>46</v>
      </c>
      <c r="Y6" s="22" t="s">
        <v>6</v>
      </c>
      <c r="Z6" s="104" t="s">
        <v>35</v>
      </c>
      <c r="AA6" s="115" t="s">
        <v>38</v>
      </c>
      <c r="AB6" s="107" t="s">
        <v>46</v>
      </c>
      <c r="AC6" s="22" t="s">
        <v>6</v>
      </c>
      <c r="AD6" s="104" t="s">
        <v>35</v>
      </c>
      <c r="AE6" s="115" t="s">
        <v>38</v>
      </c>
      <c r="AF6" s="107" t="s">
        <v>46</v>
      </c>
    </row>
    <row r="7" spans="1:32" ht="15">
      <c r="A7" s="12"/>
      <c r="B7" s="230" t="s">
        <v>7</v>
      </c>
      <c r="C7" s="231">
        <v>2008</v>
      </c>
      <c r="D7" s="232" t="s">
        <v>40</v>
      </c>
      <c r="E7" s="233" t="s">
        <v>91</v>
      </c>
      <c r="F7" s="232" t="s">
        <v>94</v>
      </c>
      <c r="G7" s="234" t="s">
        <v>97</v>
      </c>
      <c r="H7" s="231" t="s">
        <v>108</v>
      </c>
      <c r="I7" s="13" t="s">
        <v>7</v>
      </c>
      <c r="J7" s="105" t="s">
        <v>36</v>
      </c>
      <c r="K7" s="116">
        <v>2009</v>
      </c>
      <c r="L7" s="108" t="s">
        <v>47</v>
      </c>
      <c r="M7" s="13" t="s">
        <v>7</v>
      </c>
      <c r="N7" s="105" t="s">
        <v>36</v>
      </c>
      <c r="O7" s="116">
        <v>2009</v>
      </c>
      <c r="P7" s="108" t="s">
        <v>47</v>
      </c>
      <c r="Q7" s="23" t="s">
        <v>7</v>
      </c>
      <c r="R7" s="105" t="s">
        <v>36</v>
      </c>
      <c r="S7" s="116">
        <v>2009</v>
      </c>
      <c r="T7" s="108" t="s">
        <v>47</v>
      </c>
      <c r="U7" s="23" t="s">
        <v>7</v>
      </c>
      <c r="V7" s="105" t="s">
        <v>36</v>
      </c>
      <c r="W7" s="116">
        <v>2009</v>
      </c>
      <c r="X7" s="108" t="s">
        <v>47</v>
      </c>
      <c r="Y7" s="23" t="s">
        <v>7</v>
      </c>
      <c r="Z7" s="105" t="s">
        <v>36</v>
      </c>
      <c r="AA7" s="116">
        <v>2009</v>
      </c>
      <c r="AB7" s="108" t="s">
        <v>47</v>
      </c>
      <c r="AC7" s="23" t="s">
        <v>7</v>
      </c>
      <c r="AD7" s="105" t="s">
        <v>36</v>
      </c>
      <c r="AE7" s="116">
        <v>2009</v>
      </c>
      <c r="AF7" s="108" t="s">
        <v>47</v>
      </c>
    </row>
    <row r="8" spans="1:32" ht="15">
      <c r="A8" s="12"/>
      <c r="B8" s="230" t="s">
        <v>8</v>
      </c>
      <c r="C8" s="231" t="s">
        <v>34</v>
      </c>
      <c r="D8" s="232" t="s">
        <v>39</v>
      </c>
      <c r="E8" s="233" t="s">
        <v>39</v>
      </c>
      <c r="F8" s="232" t="s">
        <v>95</v>
      </c>
      <c r="G8" s="234" t="s">
        <v>98</v>
      </c>
      <c r="H8" s="231" t="s">
        <v>109</v>
      </c>
      <c r="I8" s="13" t="s">
        <v>8</v>
      </c>
      <c r="J8" s="105" t="s">
        <v>37</v>
      </c>
      <c r="K8" s="116" t="s">
        <v>34</v>
      </c>
      <c r="L8" s="108"/>
      <c r="M8" s="13" t="s">
        <v>8</v>
      </c>
      <c r="N8" s="105" t="s">
        <v>37</v>
      </c>
      <c r="O8" s="116" t="s">
        <v>34</v>
      </c>
      <c r="P8" s="108"/>
      <c r="Q8" s="23" t="s">
        <v>8</v>
      </c>
      <c r="R8" s="105" t="s">
        <v>37</v>
      </c>
      <c r="S8" s="116" t="s">
        <v>34</v>
      </c>
      <c r="T8" s="108"/>
      <c r="U8" s="23" t="s">
        <v>8</v>
      </c>
      <c r="V8" s="105" t="s">
        <v>37</v>
      </c>
      <c r="W8" s="116" t="s">
        <v>34</v>
      </c>
      <c r="X8" s="108"/>
      <c r="Y8" s="23" t="s">
        <v>8</v>
      </c>
      <c r="Z8" s="105" t="s">
        <v>37</v>
      </c>
      <c r="AA8" s="116" t="s">
        <v>34</v>
      </c>
      <c r="AB8" s="108"/>
      <c r="AC8" s="23" t="s">
        <v>8</v>
      </c>
      <c r="AD8" s="105" t="s">
        <v>37</v>
      </c>
      <c r="AE8" s="116" t="s">
        <v>34</v>
      </c>
      <c r="AF8" s="108"/>
    </row>
    <row r="9" spans="1:32" ht="15.75" thickBot="1">
      <c r="A9" s="24"/>
      <c r="B9" s="230">
        <v>2008</v>
      </c>
      <c r="C9" s="236"/>
      <c r="D9" s="237"/>
      <c r="E9" s="238" t="s">
        <v>34</v>
      </c>
      <c r="F9" s="232"/>
      <c r="G9" s="234"/>
      <c r="H9" s="231" t="s">
        <v>98</v>
      </c>
      <c r="I9" s="13">
        <v>2008</v>
      </c>
      <c r="J9" s="106">
        <v>2008</v>
      </c>
      <c r="K9" s="117"/>
      <c r="L9" s="109"/>
      <c r="M9" s="110">
        <v>2008</v>
      </c>
      <c r="N9" s="106">
        <v>2008</v>
      </c>
      <c r="O9" s="117"/>
      <c r="P9" s="109"/>
      <c r="Q9" s="25">
        <v>2008</v>
      </c>
      <c r="R9" s="106">
        <v>2008</v>
      </c>
      <c r="S9" s="117"/>
      <c r="T9" s="109"/>
      <c r="U9" s="25">
        <v>2008</v>
      </c>
      <c r="V9" s="106">
        <v>2008</v>
      </c>
      <c r="W9" s="117"/>
      <c r="X9" s="109"/>
      <c r="Y9" s="25">
        <v>2008</v>
      </c>
      <c r="Z9" s="106">
        <v>2008</v>
      </c>
      <c r="AA9" s="117"/>
      <c r="AB9" s="109"/>
      <c r="AC9" s="25">
        <v>2008</v>
      </c>
      <c r="AD9" s="106">
        <v>2008</v>
      </c>
      <c r="AE9" s="117"/>
      <c r="AF9" s="109"/>
    </row>
    <row r="10" spans="1:32" ht="18.75" customHeight="1" thickBot="1">
      <c r="A10" s="26" t="s">
        <v>9</v>
      </c>
      <c r="B10" s="182">
        <f>SUM(I10+M10+Q10+U10+Y10+AC10)</f>
        <v>192820.7</v>
      </c>
      <c r="C10" s="244">
        <f>SUM(C11:C18)</f>
        <v>217045</v>
      </c>
      <c r="D10" s="244">
        <f>SUM(D11:D18)</f>
        <v>184370</v>
      </c>
      <c r="E10" s="244">
        <f>SUM(E11:E18)</f>
        <v>154840</v>
      </c>
      <c r="F10" s="193">
        <f>SUM(F11:F18)</f>
        <v>31012</v>
      </c>
      <c r="G10" s="245">
        <f>SUM(G11:G18)</f>
        <v>23767</v>
      </c>
      <c r="H10" s="193">
        <f>SUM(G10/F10*100)</f>
        <v>76.63807558364503</v>
      </c>
      <c r="I10" s="75">
        <f>SUM(I11:I17)</f>
        <v>103590</v>
      </c>
      <c r="J10" s="40">
        <f>SUM(J11:J17)</f>
        <v>106519</v>
      </c>
      <c r="K10" s="41">
        <f>SUM(K11:K17)</f>
        <v>108935</v>
      </c>
      <c r="L10" s="39">
        <f>SUM(K10/J10*100)</f>
        <v>102.26813995625194</v>
      </c>
      <c r="M10" s="38">
        <f>SUM(M11:M17)</f>
        <v>38220</v>
      </c>
      <c r="N10" s="40">
        <f>SUM(N11:N18)</f>
        <v>46426</v>
      </c>
      <c r="O10" s="40">
        <f>SUM(O11:O17)</f>
        <v>17408</v>
      </c>
      <c r="P10" s="43">
        <f>SUM(O10/N10*100)</f>
        <v>37.49623056046181</v>
      </c>
      <c r="Q10" s="40">
        <f>SUM(Q11:Q17)</f>
        <v>19427</v>
      </c>
      <c r="R10" s="44">
        <f>SUM(R11:R17)</f>
        <v>22038</v>
      </c>
      <c r="S10" s="40">
        <f>SUM(S11:S18)</f>
        <v>8550</v>
      </c>
      <c r="T10" s="39">
        <f>SUM(S10/R10*100)</f>
        <v>38.79662401306834</v>
      </c>
      <c r="U10" s="45">
        <f>SUM(U11:U17)</f>
        <v>5805</v>
      </c>
      <c r="V10" s="46">
        <f>SUM(V11:V17)</f>
        <v>5580</v>
      </c>
      <c r="W10" s="40">
        <f>SUM(W11:W17)</f>
        <v>2060</v>
      </c>
      <c r="X10" s="39">
        <f>SUM(W10/V10*100)</f>
        <v>36.91756272401434</v>
      </c>
      <c r="Y10" s="45">
        <f>SUM(Y11:Y17)</f>
        <v>21423.7</v>
      </c>
      <c r="Z10" s="40">
        <f>SUM(Z11:Z17)</f>
        <v>22078</v>
      </c>
      <c r="AA10" s="41">
        <f>SUM(AA11:AA17)</f>
        <v>11575</v>
      </c>
      <c r="AB10" s="47">
        <f>SUM(AA10/Z10*100)</f>
        <v>52.427756137331286</v>
      </c>
      <c r="AC10" s="48">
        <f>SUM(AC11:AC17)</f>
        <v>4355</v>
      </c>
      <c r="AD10" s="49">
        <f>SUM(AD11:AD17)</f>
        <v>4991</v>
      </c>
      <c r="AE10" s="40">
        <f>SUM(AE11:AE17)</f>
        <v>2900</v>
      </c>
      <c r="AF10" s="50">
        <f>SUM(AE10/AD10*100)</f>
        <v>58.10458825886597</v>
      </c>
    </row>
    <row r="11" spans="1:32" ht="18" customHeight="1" thickBot="1">
      <c r="A11" s="164" t="s">
        <v>10</v>
      </c>
      <c r="B11" s="206">
        <v>156640</v>
      </c>
      <c r="C11" s="260">
        <v>168535</v>
      </c>
      <c r="D11" s="260">
        <v>105896</v>
      </c>
      <c r="E11" s="260">
        <v>110272</v>
      </c>
      <c r="F11" s="261">
        <v>23879</v>
      </c>
      <c r="G11" s="262">
        <v>18044</v>
      </c>
      <c r="H11" s="193">
        <f aca="true" t="shared" si="0" ref="H11:H45">SUM(G11/F11*100)</f>
        <v>75.56430336278738</v>
      </c>
      <c r="I11" s="53">
        <v>92260</v>
      </c>
      <c r="J11" s="53">
        <v>95354</v>
      </c>
      <c r="K11" s="54">
        <v>81560</v>
      </c>
      <c r="L11" s="42">
        <f>SUM(K11/J11*100)</f>
        <v>85.53390523732617</v>
      </c>
      <c r="M11" s="55">
        <v>18653</v>
      </c>
      <c r="N11" s="51">
        <v>24700</v>
      </c>
      <c r="O11" s="51">
        <v>11940</v>
      </c>
      <c r="P11" s="37">
        <f>SUM(O11/N11*100)</f>
        <v>48.34008097165992</v>
      </c>
      <c r="Q11" s="53">
        <v>13332</v>
      </c>
      <c r="R11" s="53">
        <v>15154</v>
      </c>
      <c r="S11" s="51">
        <v>3450</v>
      </c>
      <c r="T11" s="48">
        <f>SUM(S11/R11*100)</f>
        <v>22.7662663323215</v>
      </c>
      <c r="U11" s="52">
        <v>4320</v>
      </c>
      <c r="V11" s="56">
        <v>4320</v>
      </c>
      <c r="W11" s="51">
        <v>1220</v>
      </c>
      <c r="X11" s="48">
        <f>SUM(W11/V11*100)</f>
        <v>28.240740740740737</v>
      </c>
      <c r="Y11" s="57">
        <v>17742.3</v>
      </c>
      <c r="Z11" s="53">
        <v>18767</v>
      </c>
      <c r="AA11" s="56">
        <v>9740</v>
      </c>
      <c r="AB11" s="37">
        <f>SUM(AA11/Z11*100)</f>
        <v>51.89961101934246</v>
      </c>
      <c r="AC11" s="52">
        <v>3100</v>
      </c>
      <c r="AD11" s="56">
        <v>3100</v>
      </c>
      <c r="AE11" s="54">
        <v>1820</v>
      </c>
      <c r="AF11" s="58">
        <f>SUM(AE11/AD11*100)</f>
        <v>58.70967741935483</v>
      </c>
    </row>
    <row r="12" spans="1:32" ht="18.75" customHeight="1" thickBot="1">
      <c r="A12" s="164" t="s">
        <v>11</v>
      </c>
      <c r="B12" s="206">
        <f>SUM(I12+M12+Q12+U12+Y12+AC12)</f>
        <v>20524.4</v>
      </c>
      <c r="C12" s="260">
        <v>23824</v>
      </c>
      <c r="D12" s="260">
        <v>15023</v>
      </c>
      <c r="E12" s="245">
        <f>SUM(K12+O12+S12+W12+AA12+AE12)</f>
        <v>15023</v>
      </c>
      <c r="F12" s="261">
        <v>2455</v>
      </c>
      <c r="G12" s="262">
        <v>1228</v>
      </c>
      <c r="H12" s="193">
        <f t="shared" si="0"/>
        <v>50.020366598778</v>
      </c>
      <c r="I12" s="53">
        <v>0</v>
      </c>
      <c r="J12" s="53">
        <v>0</v>
      </c>
      <c r="K12" s="96">
        <v>15023</v>
      </c>
      <c r="L12" s="42"/>
      <c r="M12" s="55">
        <v>14628</v>
      </c>
      <c r="N12" s="51">
        <v>17100</v>
      </c>
      <c r="O12" s="51">
        <v>0</v>
      </c>
      <c r="P12" s="37">
        <f>SUM(O12/N12*100)</f>
        <v>0</v>
      </c>
      <c r="Q12" s="53">
        <v>2680</v>
      </c>
      <c r="R12" s="53">
        <v>3252</v>
      </c>
      <c r="S12" s="51">
        <v>0</v>
      </c>
      <c r="T12" s="48">
        <f>SUM(S12/R12*100)</f>
        <v>0</v>
      </c>
      <c r="U12" s="52">
        <v>750</v>
      </c>
      <c r="V12" s="56">
        <v>300</v>
      </c>
      <c r="W12" s="51">
        <v>0</v>
      </c>
      <c r="X12" s="39">
        <f>SUM(W12/V12*100)</f>
        <v>0</v>
      </c>
      <c r="Y12" s="57">
        <v>1886.4</v>
      </c>
      <c r="Z12" s="53">
        <v>2872</v>
      </c>
      <c r="AA12" s="56">
        <v>0</v>
      </c>
      <c r="AB12" s="47">
        <f>SUM(AA12/Z12*100)</f>
        <v>0</v>
      </c>
      <c r="AC12" s="52">
        <v>580</v>
      </c>
      <c r="AD12" s="56">
        <v>940</v>
      </c>
      <c r="AE12" s="54">
        <v>0</v>
      </c>
      <c r="AF12" s="50">
        <f>SUM(AE12/AD12*100)</f>
        <v>0</v>
      </c>
    </row>
    <row r="13" spans="1:32" ht="15" customHeight="1" thickBot="1">
      <c r="A13" s="164" t="s">
        <v>12</v>
      </c>
      <c r="B13" s="206">
        <f>SUM(I13)</f>
        <v>8160</v>
      </c>
      <c r="C13" s="260">
        <v>9231</v>
      </c>
      <c r="D13" s="260">
        <v>11876</v>
      </c>
      <c r="E13" s="260">
        <f>SUM(K13)</f>
        <v>9967</v>
      </c>
      <c r="F13" s="261">
        <v>1900</v>
      </c>
      <c r="G13" s="262">
        <v>1947</v>
      </c>
      <c r="H13" s="193">
        <f t="shared" si="0"/>
        <v>102.47368421052632</v>
      </c>
      <c r="I13" s="53">
        <v>8160</v>
      </c>
      <c r="J13" s="53">
        <v>8900</v>
      </c>
      <c r="K13" s="54">
        <v>9967</v>
      </c>
      <c r="L13" s="42">
        <f>SUM(K13/J13*100)</f>
        <v>111.98876404494382</v>
      </c>
      <c r="M13" s="55">
        <v>0</v>
      </c>
      <c r="N13" s="51">
        <v>0</v>
      </c>
      <c r="O13" s="51">
        <v>0</v>
      </c>
      <c r="P13" s="37"/>
      <c r="Q13" s="53">
        <v>0</v>
      </c>
      <c r="R13" s="53">
        <v>0</v>
      </c>
      <c r="S13" s="51">
        <v>0</v>
      </c>
      <c r="T13" s="48">
        <v>0</v>
      </c>
      <c r="U13" s="52">
        <v>0</v>
      </c>
      <c r="V13" s="56">
        <v>0</v>
      </c>
      <c r="W13" s="51">
        <v>0</v>
      </c>
      <c r="X13" s="39">
        <v>0</v>
      </c>
      <c r="Y13" s="57">
        <v>0</v>
      </c>
      <c r="Z13" s="53">
        <v>0</v>
      </c>
      <c r="AA13" s="56">
        <v>0</v>
      </c>
      <c r="AB13" s="37">
        <v>0</v>
      </c>
      <c r="AC13" s="52">
        <v>0</v>
      </c>
      <c r="AD13" s="56">
        <v>0</v>
      </c>
      <c r="AE13" s="54">
        <v>0</v>
      </c>
      <c r="AF13" s="50">
        <v>0</v>
      </c>
    </row>
    <row r="14" spans="1:32" ht="21" customHeight="1" thickBot="1">
      <c r="A14" s="165" t="s">
        <v>13</v>
      </c>
      <c r="B14" s="279">
        <f>SUM(I14+M14+Q14+U14+Y14+AC14)</f>
        <v>2295</v>
      </c>
      <c r="C14" s="263">
        <v>1270</v>
      </c>
      <c r="D14" s="263"/>
      <c r="E14" s="263">
        <v>1275</v>
      </c>
      <c r="F14" s="261">
        <v>257</v>
      </c>
      <c r="G14" s="264">
        <v>308</v>
      </c>
      <c r="H14" s="193">
        <f t="shared" si="0"/>
        <v>119.8443579766537</v>
      </c>
      <c r="I14" s="60">
        <v>1540</v>
      </c>
      <c r="J14" s="60">
        <v>845</v>
      </c>
      <c r="K14" s="61">
        <v>845</v>
      </c>
      <c r="L14" s="42">
        <f>SUM(K14/J14*100)</f>
        <v>100</v>
      </c>
      <c r="M14" s="62">
        <v>90</v>
      </c>
      <c r="N14" s="59">
        <v>0</v>
      </c>
      <c r="O14" s="59">
        <v>0</v>
      </c>
      <c r="P14" s="43">
        <v>0</v>
      </c>
      <c r="Q14" s="60">
        <v>90</v>
      </c>
      <c r="R14" s="60">
        <v>92</v>
      </c>
      <c r="S14" s="59">
        <v>90</v>
      </c>
      <c r="T14" s="39">
        <f>SUM(S14/R14*100)</f>
        <v>97.82608695652173</v>
      </c>
      <c r="U14" s="63">
        <v>0</v>
      </c>
      <c r="V14" s="64">
        <v>0</v>
      </c>
      <c r="W14" s="59">
        <v>0</v>
      </c>
      <c r="X14" s="48">
        <v>0</v>
      </c>
      <c r="Y14" s="65">
        <v>570</v>
      </c>
      <c r="Z14" s="60">
        <v>320</v>
      </c>
      <c r="AA14" s="64">
        <v>320</v>
      </c>
      <c r="AB14" s="47">
        <f>SUM(AA14/Z14*100)</f>
        <v>100</v>
      </c>
      <c r="AC14" s="63">
        <v>5</v>
      </c>
      <c r="AD14" s="64">
        <v>11</v>
      </c>
      <c r="AE14" s="61">
        <v>11</v>
      </c>
      <c r="AF14" s="58">
        <f>SUM(AE14/AD14*100)</f>
        <v>100</v>
      </c>
    </row>
    <row r="15" spans="1:32" ht="21.75" customHeight="1" thickBot="1">
      <c r="A15" s="164" t="s">
        <v>14</v>
      </c>
      <c r="B15" s="206">
        <f>SUM(I15+M15+Q15+U15+Y15+AC15)</f>
        <v>2679</v>
      </c>
      <c r="C15" s="260">
        <v>1970</v>
      </c>
      <c r="D15" s="260"/>
      <c r="E15" s="260">
        <v>3744</v>
      </c>
      <c r="F15" s="261">
        <v>375</v>
      </c>
      <c r="G15" s="262">
        <v>180</v>
      </c>
      <c r="H15" s="193">
        <f t="shared" si="0"/>
        <v>48</v>
      </c>
      <c r="I15" s="53">
        <v>0</v>
      </c>
      <c r="J15" s="53">
        <v>0</v>
      </c>
      <c r="K15" s="54">
        <v>0</v>
      </c>
      <c r="L15" s="42"/>
      <c r="M15" s="55">
        <v>946</v>
      </c>
      <c r="N15" s="51">
        <v>870</v>
      </c>
      <c r="O15" s="51">
        <v>1044</v>
      </c>
      <c r="P15" s="37">
        <f>SUM(O15/N15*100)</f>
        <v>120</v>
      </c>
      <c r="Q15" s="53">
        <v>496</v>
      </c>
      <c r="R15" s="53">
        <v>640</v>
      </c>
      <c r="S15" s="51">
        <v>810</v>
      </c>
      <c r="T15" s="48">
        <f>SUM(S15/R15*100)</f>
        <v>126.5625</v>
      </c>
      <c r="U15" s="52">
        <v>142</v>
      </c>
      <c r="V15" s="56">
        <v>367</v>
      </c>
      <c r="W15" s="51">
        <v>390</v>
      </c>
      <c r="X15" s="48">
        <f>SUM(W15/V15*100)</f>
        <v>106.26702997275204</v>
      </c>
      <c r="Y15" s="57">
        <v>885</v>
      </c>
      <c r="Z15" s="53">
        <v>-501</v>
      </c>
      <c r="AA15" s="56">
        <v>885</v>
      </c>
      <c r="AB15" s="37">
        <f>SUM(AA15/Z15*100)</f>
        <v>-176.64670658682635</v>
      </c>
      <c r="AC15" s="52">
        <v>210</v>
      </c>
      <c r="AD15" s="56">
        <v>480</v>
      </c>
      <c r="AE15" s="54">
        <v>480</v>
      </c>
      <c r="AF15" s="58">
        <f>SUM(AE15/AD15*100)</f>
        <v>100</v>
      </c>
    </row>
    <row r="16" spans="1:32" ht="16.5" customHeight="1" thickBot="1">
      <c r="A16" s="165" t="s">
        <v>15</v>
      </c>
      <c r="B16" s="279">
        <f>SUM(I16+M16+Q16+U16+Y16+AC16)</f>
        <v>8125</v>
      </c>
      <c r="C16" s="263">
        <v>11257</v>
      </c>
      <c r="D16" s="263">
        <v>51575</v>
      </c>
      <c r="E16" s="263">
        <v>13019</v>
      </c>
      <c r="F16" s="265">
        <v>1823</v>
      </c>
      <c r="G16" s="264">
        <v>1815</v>
      </c>
      <c r="H16" s="193">
        <f t="shared" si="0"/>
        <v>99.56116291826659</v>
      </c>
      <c r="I16" s="60">
        <v>0</v>
      </c>
      <c r="J16" s="60">
        <v>0</v>
      </c>
      <c r="K16" s="61"/>
      <c r="L16" s="42"/>
      <c r="M16" s="62">
        <v>3903</v>
      </c>
      <c r="N16" s="59">
        <v>4300</v>
      </c>
      <c r="O16" s="59">
        <v>4424</v>
      </c>
      <c r="P16" s="43">
        <f>SUM(O16/N16*100)</f>
        <v>102.88372093023254</v>
      </c>
      <c r="Q16" s="60">
        <v>2829</v>
      </c>
      <c r="R16" s="60">
        <v>2900</v>
      </c>
      <c r="S16" s="59">
        <v>4200</v>
      </c>
      <c r="T16" s="39">
        <f>SUM(S16/R16*100)</f>
        <v>144.82758620689654</v>
      </c>
      <c r="U16" s="63">
        <v>593</v>
      </c>
      <c r="V16" s="64">
        <v>593</v>
      </c>
      <c r="W16" s="59">
        <v>450</v>
      </c>
      <c r="X16" s="39">
        <f>SUM(W16/V16*100)</f>
        <v>75.88532883642496</v>
      </c>
      <c r="Y16" s="65">
        <v>340</v>
      </c>
      <c r="Z16" s="60">
        <v>620</v>
      </c>
      <c r="AA16" s="64">
        <v>630</v>
      </c>
      <c r="AB16" s="47">
        <f>SUM(AA16/Z16*100)</f>
        <v>101.61290322580645</v>
      </c>
      <c r="AC16" s="63">
        <v>460</v>
      </c>
      <c r="AD16" s="64">
        <v>460</v>
      </c>
      <c r="AE16" s="61">
        <v>589</v>
      </c>
      <c r="AF16" s="50">
        <f>SUM(AE16/AD16*100)</f>
        <v>128.04347826086956</v>
      </c>
    </row>
    <row r="17" spans="1:32" ht="14.25" customHeight="1" thickBot="1">
      <c r="A17" s="164" t="s">
        <v>16</v>
      </c>
      <c r="B17" s="280">
        <f>SUM(I17+M17+Q17+U17+Y17+AC17)</f>
        <v>1630</v>
      </c>
      <c r="C17" s="266">
        <v>1511</v>
      </c>
      <c r="D17" s="266"/>
      <c r="E17" s="266">
        <f>SUM(K17)</f>
        <v>1540</v>
      </c>
      <c r="F17" s="251">
        <v>323</v>
      </c>
      <c r="G17" s="252">
        <v>269</v>
      </c>
      <c r="H17" s="193">
        <f t="shared" si="0"/>
        <v>83.28173374613003</v>
      </c>
      <c r="I17" s="68">
        <v>1630</v>
      </c>
      <c r="J17" s="68">
        <v>1420</v>
      </c>
      <c r="K17" s="69">
        <v>1540</v>
      </c>
      <c r="L17" s="42">
        <f>SUM(K17/J17*100)</f>
        <v>108.45070422535213</v>
      </c>
      <c r="M17" s="70">
        <v>0</v>
      </c>
      <c r="N17" s="66">
        <v>0</v>
      </c>
      <c r="O17" s="66">
        <v>0</v>
      </c>
      <c r="P17" s="43"/>
      <c r="Q17" s="68">
        <v>0</v>
      </c>
      <c r="R17" s="68">
        <v>0</v>
      </c>
      <c r="S17" s="66">
        <v>0</v>
      </c>
      <c r="T17" s="48"/>
      <c r="U17" s="67">
        <v>0</v>
      </c>
      <c r="V17" s="71">
        <v>0</v>
      </c>
      <c r="W17" s="66">
        <v>0</v>
      </c>
      <c r="X17" s="48"/>
      <c r="Y17" s="72">
        <v>0</v>
      </c>
      <c r="Z17" s="68">
        <v>0</v>
      </c>
      <c r="AA17" s="71">
        <v>0</v>
      </c>
      <c r="AB17" s="37"/>
      <c r="AC17" s="67">
        <v>0</v>
      </c>
      <c r="AD17" s="71">
        <v>0</v>
      </c>
      <c r="AE17" s="69">
        <v>0</v>
      </c>
      <c r="AF17" s="58"/>
    </row>
    <row r="18" spans="1:32" ht="18" customHeight="1" thickBot="1">
      <c r="A18" s="164" t="s">
        <v>48</v>
      </c>
      <c r="B18" s="280"/>
      <c r="C18" s="266">
        <v>-553</v>
      </c>
      <c r="D18" s="266"/>
      <c r="E18" s="266">
        <v>0</v>
      </c>
      <c r="F18" s="251"/>
      <c r="G18" s="252">
        <v>-24</v>
      </c>
      <c r="H18" s="193"/>
      <c r="I18" s="68"/>
      <c r="J18" s="68"/>
      <c r="K18" s="69"/>
      <c r="L18" s="42"/>
      <c r="M18" s="70"/>
      <c r="N18" s="66">
        <v>-544</v>
      </c>
      <c r="O18" s="66"/>
      <c r="P18" s="37"/>
      <c r="Q18" s="68"/>
      <c r="R18" s="68">
        <v>1</v>
      </c>
      <c r="S18" s="66"/>
      <c r="T18" s="48"/>
      <c r="U18" s="67"/>
      <c r="V18" s="71"/>
      <c r="W18" s="66"/>
      <c r="X18" s="48"/>
      <c r="Y18" s="72"/>
      <c r="Z18" s="68"/>
      <c r="AA18" s="71"/>
      <c r="AB18" s="37"/>
      <c r="AC18" s="67"/>
      <c r="AD18" s="71"/>
      <c r="AE18" s="69"/>
      <c r="AF18" s="58"/>
    </row>
    <row r="19" spans="1:32" ht="18" customHeight="1" thickBot="1">
      <c r="A19" s="27" t="s">
        <v>17</v>
      </c>
      <c r="B19" s="182">
        <f>SUM(I19+M19+Q19+U19+Y19+AC19)</f>
        <v>110782.2</v>
      </c>
      <c r="C19" s="245">
        <f>SUM(C20+C26+C27+C28+C29+C30)</f>
        <v>107182</v>
      </c>
      <c r="D19" s="245"/>
      <c r="E19" s="245">
        <f>SUM(E20+E26+E27+E29+E30+E28)</f>
        <v>83090</v>
      </c>
      <c r="F19" s="193">
        <v>16951</v>
      </c>
      <c r="G19" s="193">
        <f>SUM(G20+G26+G27+G28+G29+G30)</f>
        <v>11196</v>
      </c>
      <c r="H19" s="188">
        <f t="shared" si="0"/>
        <v>66.04920063713055</v>
      </c>
      <c r="I19" s="37">
        <f>SUM(I20+I26+I27+I28+I29+I30)</f>
        <v>69910</v>
      </c>
      <c r="J19" s="37">
        <f>SUM(J20+J26+J27+J28+J29+J30)</f>
        <v>63724</v>
      </c>
      <c r="K19" s="37">
        <f>SUM(K20+K26+K27+K28+K29+K30)</f>
        <v>43175</v>
      </c>
      <c r="L19" s="42">
        <f>SUM(K19/J19*100)</f>
        <v>67.75312284225723</v>
      </c>
      <c r="M19" s="73">
        <f>SUM(M20+M27+M28+M29+M30)</f>
        <v>28090</v>
      </c>
      <c r="N19" s="37">
        <f>SUM(N20+N28+N29+N30)</f>
        <v>21838</v>
      </c>
      <c r="O19" s="37">
        <f>SUM(O20+O27+O28+O29+O30)</f>
        <v>22582</v>
      </c>
      <c r="P19" s="37">
        <f>SUM(O19/N19*100)</f>
        <v>103.40690539426687</v>
      </c>
      <c r="Q19" s="37">
        <f>SUM(Q20+Q28+Q29+Q30)</f>
        <v>3797.2</v>
      </c>
      <c r="R19" s="37">
        <v>3421</v>
      </c>
      <c r="S19" s="37">
        <f>SUM(S20+S27+S28+S29+S30)</f>
        <v>3650</v>
      </c>
      <c r="T19" s="48">
        <f>SUM(S19/R19*100)</f>
        <v>106.69394913767904</v>
      </c>
      <c r="U19" s="48">
        <v>240</v>
      </c>
      <c r="V19" s="74">
        <v>248</v>
      </c>
      <c r="W19" s="37">
        <v>190</v>
      </c>
      <c r="X19" s="48">
        <f>SUM(W19/V19*100)</f>
        <v>76.61290322580645</v>
      </c>
      <c r="Y19" s="48">
        <v>4200</v>
      </c>
      <c r="Z19" s="37">
        <f>SUM(Z20+Z28)</f>
        <v>4842</v>
      </c>
      <c r="AA19" s="75">
        <v>4250</v>
      </c>
      <c r="AB19" s="37">
        <f>SUM(AA19/Z19*100)</f>
        <v>87.77364725320116</v>
      </c>
      <c r="AC19" s="48">
        <f>SUM(AC20+AC28)</f>
        <v>4545</v>
      </c>
      <c r="AD19" s="74">
        <f>SUM(AD20+AD28)</f>
        <v>4545</v>
      </c>
      <c r="AE19" s="37">
        <v>3090</v>
      </c>
      <c r="AF19" s="58">
        <f>SUM(AE19/AD19*100)</f>
        <v>67.98679867986799</v>
      </c>
    </row>
    <row r="20" spans="1:32" ht="18.75" customHeight="1">
      <c r="A20" s="281" t="s">
        <v>18</v>
      </c>
      <c r="B20" s="282">
        <f>SUM(I20+M20+Q20+U20+Y20+AC20)</f>
        <v>91284</v>
      </c>
      <c r="C20" s="188">
        <v>73352</v>
      </c>
      <c r="D20" s="253"/>
      <c r="E20" s="188">
        <f>SUM(E22:E25)</f>
        <v>66004</v>
      </c>
      <c r="F20" s="188">
        <v>11382</v>
      </c>
      <c r="G20" s="267">
        <f>SUM(G22:G25)</f>
        <v>6648</v>
      </c>
      <c r="H20" s="188">
        <f t="shared" si="0"/>
        <v>58.40801265155508</v>
      </c>
      <c r="I20" s="78">
        <f>SUM(I22:I25)</f>
        <v>51300</v>
      </c>
      <c r="J20" s="78">
        <f>SUM(J22:J25)</f>
        <v>40217</v>
      </c>
      <c r="K20" s="47">
        <f>SUM(K22:K25)</f>
        <v>32250</v>
      </c>
      <c r="L20" s="42">
        <f>SUM(K20/J20*100)</f>
        <v>80.18996941591864</v>
      </c>
      <c r="M20" s="79">
        <f>SUM(M22+M24+M25)</f>
        <v>27954</v>
      </c>
      <c r="N20" s="43">
        <f>SUM(N22:N25)</f>
        <v>20931</v>
      </c>
      <c r="O20" s="59">
        <f>SUM(O22:O25)</f>
        <v>22582</v>
      </c>
      <c r="P20" s="43">
        <f>SUM(O20/N20*100)</f>
        <v>107.8878218909751</v>
      </c>
      <c r="Q20" s="78">
        <v>3750</v>
      </c>
      <c r="R20" s="78">
        <v>2750</v>
      </c>
      <c r="S20" s="43">
        <f>SUM(S22:S25)</f>
        <v>3650</v>
      </c>
      <c r="T20" s="39">
        <f>SUM(S20/R20*100)</f>
        <v>132.72727272727275</v>
      </c>
      <c r="U20" s="80">
        <v>240</v>
      </c>
      <c r="V20" s="64">
        <v>240</v>
      </c>
      <c r="W20" s="61">
        <f>SUM(W22)</f>
        <v>190</v>
      </c>
      <c r="X20" s="39">
        <f>SUM(W20/V20*100)</f>
        <v>79.16666666666666</v>
      </c>
      <c r="Y20" s="80">
        <v>4200</v>
      </c>
      <c r="Z20" s="78">
        <f>SUM(Z22:Z24)</f>
        <v>4712</v>
      </c>
      <c r="AA20" s="81">
        <v>4250</v>
      </c>
      <c r="AB20" s="47">
        <f>SUM(AA20/Z20*100)</f>
        <v>90.19524617996605</v>
      </c>
      <c r="AC20" s="39">
        <v>3840</v>
      </c>
      <c r="AD20" s="64">
        <f>SUM(AD22:AD24)</f>
        <v>3840</v>
      </c>
      <c r="AE20" s="61">
        <v>3090</v>
      </c>
      <c r="AF20" s="50">
        <f>SUM(AE20/AD20*100)</f>
        <v>80.46875</v>
      </c>
    </row>
    <row r="21" spans="1:32" ht="15.75" customHeight="1" thickBot="1">
      <c r="A21" s="165" t="s">
        <v>19</v>
      </c>
      <c r="B21" s="283"/>
      <c r="C21" s="200"/>
      <c r="D21" s="254"/>
      <c r="E21" s="200"/>
      <c r="F21" s="200"/>
      <c r="G21" s="267"/>
      <c r="H21" s="200"/>
      <c r="I21" s="78"/>
      <c r="J21" s="60"/>
      <c r="K21" s="61"/>
      <c r="L21" s="45"/>
      <c r="M21" s="79"/>
      <c r="N21" s="59"/>
      <c r="O21" s="59"/>
      <c r="P21" s="43"/>
      <c r="Q21" s="78"/>
      <c r="R21" s="60"/>
      <c r="S21" s="59"/>
      <c r="T21" s="39"/>
      <c r="U21" s="80"/>
      <c r="V21" s="64"/>
      <c r="W21" s="61"/>
      <c r="X21" s="39"/>
      <c r="Y21" s="80"/>
      <c r="Z21" s="60"/>
      <c r="AA21" s="64"/>
      <c r="AB21" s="47"/>
      <c r="AC21" s="39"/>
      <c r="AD21" s="64"/>
      <c r="AE21" s="61"/>
      <c r="AF21" s="50"/>
    </row>
    <row r="22" spans="1:32" ht="18.75" customHeight="1" thickBot="1">
      <c r="A22" s="284" t="s">
        <v>20</v>
      </c>
      <c r="B22" s="203">
        <f>SUM(I22+M22+Q22+U22+Y22+AC22)</f>
        <v>78440</v>
      </c>
      <c r="C22" s="268">
        <v>69822</v>
      </c>
      <c r="D22" s="268"/>
      <c r="E22" s="269">
        <v>61960</v>
      </c>
      <c r="F22" s="269">
        <v>11097</v>
      </c>
      <c r="G22" s="270">
        <v>5883</v>
      </c>
      <c r="H22" s="185">
        <f t="shared" si="0"/>
        <v>53.01432819680995</v>
      </c>
      <c r="I22" s="84">
        <v>39500</v>
      </c>
      <c r="J22" s="84">
        <v>37520</v>
      </c>
      <c r="K22" s="85">
        <v>29500</v>
      </c>
      <c r="L22" s="39">
        <f>SUM(K22/J22*100)</f>
        <v>78.62473347547974</v>
      </c>
      <c r="M22" s="86">
        <v>27910</v>
      </c>
      <c r="N22" s="87">
        <v>20900</v>
      </c>
      <c r="O22" s="87">
        <v>22290</v>
      </c>
      <c r="P22" s="37">
        <f>SUM(O22/N22*100)</f>
        <v>106.65071770334929</v>
      </c>
      <c r="Q22" s="84">
        <v>2750</v>
      </c>
      <c r="R22" s="84">
        <v>2750</v>
      </c>
      <c r="S22" s="87">
        <v>3150</v>
      </c>
      <c r="T22" s="48">
        <f>SUM(S22/R22*100)</f>
        <v>114.54545454545455</v>
      </c>
      <c r="U22" s="88">
        <v>240</v>
      </c>
      <c r="V22" s="89">
        <v>240</v>
      </c>
      <c r="W22" s="85">
        <v>190</v>
      </c>
      <c r="X22" s="48">
        <f>SUM(W22/V22*100)</f>
        <v>79.16666666666666</v>
      </c>
      <c r="Y22" s="90">
        <v>4200</v>
      </c>
      <c r="Z22" s="84">
        <v>4200</v>
      </c>
      <c r="AA22" s="89">
        <v>3780</v>
      </c>
      <c r="AB22" s="37">
        <f>SUM(AA22/Z22*100)</f>
        <v>90</v>
      </c>
      <c r="AC22" s="88">
        <v>3840</v>
      </c>
      <c r="AD22" s="89">
        <v>3840</v>
      </c>
      <c r="AE22" s="85">
        <v>3090</v>
      </c>
      <c r="AF22" s="58">
        <f>SUM(AE22/AD22*100)</f>
        <v>80.46875</v>
      </c>
    </row>
    <row r="23" spans="1:32" ht="15">
      <c r="A23" s="285" t="s">
        <v>21</v>
      </c>
      <c r="B23" s="286"/>
      <c r="C23" s="271"/>
      <c r="D23" s="272"/>
      <c r="E23" s="271"/>
      <c r="F23" s="271"/>
      <c r="G23" s="273"/>
      <c r="H23" s="188"/>
      <c r="I23" s="91"/>
      <c r="J23" s="91"/>
      <c r="K23" s="92"/>
      <c r="L23" s="42"/>
      <c r="M23" s="93"/>
      <c r="N23" s="82"/>
      <c r="O23" s="82"/>
      <c r="P23" s="43"/>
      <c r="Q23" s="91"/>
      <c r="R23" s="91"/>
      <c r="S23" s="82"/>
      <c r="T23" s="39"/>
      <c r="U23" s="94"/>
      <c r="V23" s="95"/>
      <c r="W23" s="92"/>
      <c r="X23" s="39"/>
      <c r="Y23" s="94"/>
      <c r="Z23" s="91"/>
      <c r="AA23" s="95"/>
      <c r="AB23" s="47"/>
      <c r="AC23" s="83"/>
      <c r="AD23" s="95"/>
      <c r="AE23" s="92"/>
      <c r="AF23" s="50"/>
    </row>
    <row r="24" spans="1:32" ht="15.75" thickBot="1">
      <c r="A24" s="285" t="s">
        <v>22</v>
      </c>
      <c r="B24" s="287">
        <f>SUM(I24+M24+Q24+U24+Y24+AC24)</f>
        <v>11000</v>
      </c>
      <c r="C24" s="274">
        <f>SUM(J24+N24+R24+V24+Z24+AD24)</f>
        <v>1024</v>
      </c>
      <c r="D24" s="275"/>
      <c r="E24" s="274">
        <f>SUM(K24+O24+S24+AA24+AE24)</f>
        <v>2500</v>
      </c>
      <c r="F24" s="274">
        <v>0</v>
      </c>
      <c r="G24" s="273"/>
      <c r="H24" s="200"/>
      <c r="I24" s="91">
        <v>10000</v>
      </c>
      <c r="J24" s="91">
        <v>512</v>
      </c>
      <c r="K24" s="92">
        <v>1250</v>
      </c>
      <c r="L24" s="45"/>
      <c r="M24" s="93">
        <v>0</v>
      </c>
      <c r="N24" s="82"/>
      <c r="O24" s="82">
        <v>250</v>
      </c>
      <c r="P24" s="43"/>
      <c r="Q24" s="91">
        <v>1000</v>
      </c>
      <c r="R24" s="91"/>
      <c r="S24" s="82">
        <v>500</v>
      </c>
      <c r="T24" s="39"/>
      <c r="U24" s="94">
        <v>0</v>
      </c>
      <c r="V24" s="95">
        <v>0</v>
      </c>
      <c r="W24" s="92">
        <v>0</v>
      </c>
      <c r="X24" s="39"/>
      <c r="Y24" s="94">
        <v>0</v>
      </c>
      <c r="Z24" s="91">
        <v>512</v>
      </c>
      <c r="AA24" s="95">
        <v>500</v>
      </c>
      <c r="AB24" s="47"/>
      <c r="AC24" s="83">
        <v>0</v>
      </c>
      <c r="AD24" s="95">
        <v>0</v>
      </c>
      <c r="AE24" s="92">
        <v>0</v>
      </c>
      <c r="AF24" s="50"/>
    </row>
    <row r="25" spans="1:32" ht="18.75" customHeight="1" thickBot="1">
      <c r="A25" s="164" t="s">
        <v>23</v>
      </c>
      <c r="B25" s="206">
        <f aca="true" t="shared" si="1" ref="B25:B30">SUM(I25+M25+Q25+U25+Y25+AC25)</f>
        <v>1844</v>
      </c>
      <c r="C25" s="260">
        <v>2458</v>
      </c>
      <c r="D25" s="260"/>
      <c r="E25" s="261">
        <v>1544</v>
      </c>
      <c r="F25" s="261">
        <v>285</v>
      </c>
      <c r="G25" s="262">
        <v>765</v>
      </c>
      <c r="H25" s="200">
        <f t="shared" si="0"/>
        <v>268.42105263157896</v>
      </c>
      <c r="I25" s="53">
        <v>1800</v>
      </c>
      <c r="J25" s="53">
        <v>2185</v>
      </c>
      <c r="K25" s="51">
        <v>1500</v>
      </c>
      <c r="L25" s="48">
        <f>SUM(K25/J25*100)</f>
        <v>68.64988558352402</v>
      </c>
      <c r="M25" s="55">
        <v>44</v>
      </c>
      <c r="N25" s="51">
        <v>31</v>
      </c>
      <c r="O25" s="51">
        <v>42</v>
      </c>
      <c r="P25" s="37">
        <f>SUM(O25/N25*100)</f>
        <v>135.48387096774192</v>
      </c>
      <c r="Q25" s="53">
        <v>0</v>
      </c>
      <c r="R25" s="53">
        <v>0</v>
      </c>
      <c r="S25" s="51">
        <v>0</v>
      </c>
      <c r="T25" s="48"/>
      <c r="U25" s="52">
        <v>0</v>
      </c>
      <c r="V25" s="56">
        <v>0</v>
      </c>
      <c r="W25" s="54">
        <v>0</v>
      </c>
      <c r="X25" s="48"/>
      <c r="Y25" s="57">
        <v>0</v>
      </c>
      <c r="Z25" s="53">
        <v>0</v>
      </c>
      <c r="AA25" s="56">
        <v>0</v>
      </c>
      <c r="AB25" s="37"/>
      <c r="AC25" s="52">
        <v>0</v>
      </c>
      <c r="AD25" s="56">
        <v>0</v>
      </c>
      <c r="AE25" s="54">
        <v>0</v>
      </c>
      <c r="AF25" s="58"/>
    </row>
    <row r="26" spans="1:32" ht="22.5" customHeight="1" thickBot="1">
      <c r="A26" s="165" t="s">
        <v>41</v>
      </c>
      <c r="B26" s="192">
        <f t="shared" si="1"/>
        <v>1090</v>
      </c>
      <c r="C26" s="265">
        <v>1360</v>
      </c>
      <c r="D26" s="276"/>
      <c r="E26" s="265">
        <f>SUM(K26+O26+S26+W26+AA26+AE26)</f>
        <v>1650</v>
      </c>
      <c r="F26" s="265">
        <v>528</v>
      </c>
      <c r="G26" s="264">
        <v>354</v>
      </c>
      <c r="H26" s="193">
        <f t="shared" si="0"/>
        <v>67.04545454545455</v>
      </c>
      <c r="I26" s="60">
        <v>1090</v>
      </c>
      <c r="J26" s="60">
        <v>1380</v>
      </c>
      <c r="K26" s="61">
        <v>1650</v>
      </c>
      <c r="L26" s="45">
        <f>SUM(K26/J26*100)</f>
        <v>119.56521739130434</v>
      </c>
      <c r="M26" s="62">
        <v>0</v>
      </c>
      <c r="N26" s="59">
        <v>0</v>
      </c>
      <c r="O26" s="59">
        <v>0</v>
      </c>
      <c r="P26" s="43"/>
      <c r="Q26" s="60">
        <v>0</v>
      </c>
      <c r="R26" s="60">
        <v>0</v>
      </c>
      <c r="S26" s="59">
        <v>0</v>
      </c>
      <c r="T26" s="39"/>
      <c r="U26" s="65">
        <v>0</v>
      </c>
      <c r="V26" s="64">
        <v>0</v>
      </c>
      <c r="W26" s="61">
        <v>0</v>
      </c>
      <c r="X26" s="39"/>
      <c r="Y26" s="65">
        <v>0</v>
      </c>
      <c r="Z26" s="60">
        <v>0</v>
      </c>
      <c r="AA26" s="64">
        <v>0</v>
      </c>
      <c r="AB26" s="37"/>
      <c r="AC26" s="63">
        <v>0</v>
      </c>
      <c r="AD26" s="64">
        <v>0</v>
      </c>
      <c r="AE26" s="61">
        <v>0</v>
      </c>
      <c r="AF26" s="50"/>
    </row>
    <row r="27" spans="1:32" ht="21.75" customHeight="1" thickBot="1">
      <c r="A27" s="164" t="s">
        <v>42</v>
      </c>
      <c r="B27" s="206">
        <f t="shared" si="1"/>
        <v>4720</v>
      </c>
      <c r="C27" s="260">
        <v>2769</v>
      </c>
      <c r="D27" s="260"/>
      <c r="E27" s="261">
        <f>SUM(K27+O27+S27+W27+AA27+AE27)</f>
        <v>3000</v>
      </c>
      <c r="F27" s="261">
        <v>500</v>
      </c>
      <c r="G27" s="262">
        <v>189</v>
      </c>
      <c r="H27" s="193">
        <f t="shared" si="0"/>
        <v>37.8</v>
      </c>
      <c r="I27" s="53">
        <v>4720</v>
      </c>
      <c r="J27" s="53">
        <v>4720</v>
      </c>
      <c r="K27" s="54">
        <v>3000</v>
      </c>
      <c r="L27" s="39">
        <f>SUM(K27/J27*100)</f>
        <v>63.559322033898304</v>
      </c>
      <c r="M27" s="55"/>
      <c r="N27" s="51"/>
      <c r="O27" s="51"/>
      <c r="P27" s="37"/>
      <c r="Q27" s="53"/>
      <c r="R27" s="53"/>
      <c r="S27" s="51"/>
      <c r="T27" s="48"/>
      <c r="U27" s="57"/>
      <c r="V27" s="56"/>
      <c r="W27" s="54"/>
      <c r="X27" s="48"/>
      <c r="Y27" s="57"/>
      <c r="Z27" s="53"/>
      <c r="AA27" s="56"/>
      <c r="AB27" s="37"/>
      <c r="AC27" s="52"/>
      <c r="AD27" s="56"/>
      <c r="AE27" s="54"/>
      <c r="AF27" s="58"/>
    </row>
    <row r="28" spans="1:32" ht="21" customHeight="1" thickBot="1">
      <c r="A28" s="165" t="s">
        <v>43</v>
      </c>
      <c r="B28" s="279">
        <f t="shared" si="1"/>
        <v>705</v>
      </c>
      <c r="C28" s="263">
        <v>7104</v>
      </c>
      <c r="D28" s="263"/>
      <c r="E28" s="265">
        <f>SUM(K28+O28+S28+W28+AA28+AE28)</f>
        <v>0</v>
      </c>
      <c r="F28" s="265">
        <v>0</v>
      </c>
      <c r="G28" s="264">
        <v>24</v>
      </c>
      <c r="H28" s="193"/>
      <c r="I28" s="60">
        <v>0</v>
      </c>
      <c r="J28" s="60">
        <v>2270</v>
      </c>
      <c r="K28" s="61"/>
      <c r="L28" s="42"/>
      <c r="M28" s="62">
        <v>0</v>
      </c>
      <c r="N28" s="59">
        <v>775</v>
      </c>
      <c r="O28" s="59">
        <v>0</v>
      </c>
      <c r="P28" s="43"/>
      <c r="Q28" s="60">
        <v>0</v>
      </c>
      <c r="R28" s="60">
        <v>615</v>
      </c>
      <c r="S28" s="59">
        <v>0</v>
      </c>
      <c r="T28" s="39"/>
      <c r="U28" s="65">
        <v>0</v>
      </c>
      <c r="V28" s="64">
        <v>8</v>
      </c>
      <c r="W28" s="61">
        <v>0</v>
      </c>
      <c r="X28" s="39"/>
      <c r="Y28" s="65">
        <v>0</v>
      </c>
      <c r="Z28" s="60">
        <v>130</v>
      </c>
      <c r="AA28" s="64">
        <v>0</v>
      </c>
      <c r="AB28" s="47"/>
      <c r="AC28" s="63">
        <v>705</v>
      </c>
      <c r="AD28" s="64">
        <v>705</v>
      </c>
      <c r="AE28" s="61">
        <v>0</v>
      </c>
      <c r="AF28" s="50"/>
    </row>
    <row r="29" spans="1:32" ht="24" customHeight="1" thickBot="1">
      <c r="A29" s="164" t="s">
        <v>44</v>
      </c>
      <c r="B29" s="206">
        <f t="shared" si="1"/>
        <v>5077</v>
      </c>
      <c r="C29" s="260">
        <v>12510</v>
      </c>
      <c r="D29" s="260"/>
      <c r="E29" s="261">
        <v>9275</v>
      </c>
      <c r="F29" s="261">
        <v>1380</v>
      </c>
      <c r="G29" s="262">
        <v>454</v>
      </c>
      <c r="H29" s="193">
        <f t="shared" si="0"/>
        <v>32.89855072463768</v>
      </c>
      <c r="I29" s="53">
        <v>4960</v>
      </c>
      <c r="J29" s="53">
        <v>5450</v>
      </c>
      <c r="K29" s="54">
        <v>6275</v>
      </c>
      <c r="L29" s="42">
        <f>SUM(K29/J29*100)</f>
        <v>115.1376146788991</v>
      </c>
      <c r="M29" s="55">
        <v>117</v>
      </c>
      <c r="N29" s="51">
        <v>102</v>
      </c>
      <c r="O29" s="51"/>
      <c r="P29" s="37">
        <f>SUM(O29/N29*100)</f>
        <v>0</v>
      </c>
      <c r="Q29" s="53"/>
      <c r="R29" s="53"/>
      <c r="S29" s="51"/>
      <c r="T29" s="48"/>
      <c r="U29" s="57">
        <v>0</v>
      </c>
      <c r="V29" s="56">
        <v>0</v>
      </c>
      <c r="W29" s="54">
        <v>0</v>
      </c>
      <c r="X29" s="48"/>
      <c r="Y29" s="57">
        <v>0</v>
      </c>
      <c r="Z29" s="53">
        <v>0</v>
      </c>
      <c r="AA29" s="56">
        <v>0</v>
      </c>
      <c r="AB29" s="37"/>
      <c r="AC29" s="52">
        <v>0</v>
      </c>
      <c r="AD29" s="56">
        <v>153</v>
      </c>
      <c r="AE29" s="54">
        <v>0</v>
      </c>
      <c r="AF29" s="58"/>
    </row>
    <row r="30" spans="1:32" ht="20.25" customHeight="1" thickBot="1">
      <c r="A30" s="165" t="s">
        <v>24</v>
      </c>
      <c r="B30" s="279">
        <f t="shared" si="1"/>
        <v>7906.2</v>
      </c>
      <c r="C30" s="263">
        <v>10087</v>
      </c>
      <c r="D30" s="263"/>
      <c r="E30" s="265">
        <v>3161</v>
      </c>
      <c r="F30" s="265">
        <v>3161</v>
      </c>
      <c r="G30" s="264">
        <v>3527</v>
      </c>
      <c r="H30" s="193">
        <f t="shared" si="0"/>
        <v>111.5786143625435</v>
      </c>
      <c r="I30" s="60">
        <v>7840</v>
      </c>
      <c r="J30" s="60">
        <v>9687</v>
      </c>
      <c r="K30" s="61">
        <v>0</v>
      </c>
      <c r="L30" s="42">
        <f>SUM(K30/J30*100)</f>
        <v>0</v>
      </c>
      <c r="M30" s="62">
        <v>19</v>
      </c>
      <c r="N30" s="59">
        <v>30</v>
      </c>
      <c r="O30" s="59"/>
      <c r="P30" s="43">
        <f>SUM(O30/N30*100)</f>
        <v>0</v>
      </c>
      <c r="Q30" s="60">
        <v>47.2</v>
      </c>
      <c r="R30" s="60">
        <v>56</v>
      </c>
      <c r="S30" s="59"/>
      <c r="T30" s="39"/>
      <c r="U30" s="65">
        <v>0</v>
      </c>
      <c r="V30" s="64">
        <v>0</v>
      </c>
      <c r="W30" s="61">
        <v>0</v>
      </c>
      <c r="X30" s="39"/>
      <c r="Y30" s="65">
        <v>0</v>
      </c>
      <c r="Z30" s="60">
        <v>0</v>
      </c>
      <c r="AA30" s="64">
        <v>0</v>
      </c>
      <c r="AB30" s="47"/>
      <c r="AC30" s="52">
        <v>0</v>
      </c>
      <c r="AD30" s="64">
        <v>31</v>
      </c>
      <c r="AE30" s="61">
        <v>0</v>
      </c>
      <c r="AF30" s="50"/>
    </row>
    <row r="31" spans="1:32" ht="21.75" customHeight="1" thickBot="1">
      <c r="A31" s="27" t="s">
        <v>25</v>
      </c>
      <c r="B31" s="182">
        <f>SUM(I31+M31+Q31+U31+Y31+AB43)</f>
        <v>294771.1490511275</v>
      </c>
      <c r="C31" s="193">
        <f>SUM(C19+C10)</f>
        <v>324227</v>
      </c>
      <c r="D31" s="277">
        <f>SUM(D10+D19)</f>
        <v>184370</v>
      </c>
      <c r="E31" s="193">
        <f>SUM(E10+E19)</f>
        <v>237930</v>
      </c>
      <c r="F31" s="193">
        <f>SUM(F10+F19)</f>
        <v>47963</v>
      </c>
      <c r="G31" s="193">
        <f>SUM(G10+G19)</f>
        <v>34963</v>
      </c>
      <c r="H31" s="193">
        <f t="shared" si="0"/>
        <v>72.89577382565727</v>
      </c>
      <c r="I31" s="37">
        <f>SUM(I19+I10)</f>
        <v>173500</v>
      </c>
      <c r="J31" s="37">
        <f>SUM(J10+J19)</f>
        <v>170243</v>
      </c>
      <c r="K31" s="37">
        <f>SUM(K10+K19)</f>
        <v>152110</v>
      </c>
      <c r="L31" s="48">
        <f>SUM(K31/J31*100)</f>
        <v>89.34875442749481</v>
      </c>
      <c r="M31" s="73">
        <f>SUM(M19+M10)</f>
        <v>66310</v>
      </c>
      <c r="N31" s="37">
        <f>SUM(N19+N10)</f>
        <v>68264</v>
      </c>
      <c r="O31" s="37">
        <f>SUM(O19+O10)</f>
        <v>39990</v>
      </c>
      <c r="P31" s="37">
        <f>SUM(O31/N31*100)</f>
        <v>58.58138989804289</v>
      </c>
      <c r="Q31" s="37">
        <f>SUM(Q19+Q10)</f>
        <v>23224.2</v>
      </c>
      <c r="R31" s="37">
        <f>SUM(R19+R10)</f>
        <v>25459</v>
      </c>
      <c r="S31" s="37">
        <f>SUM(S19+S10)</f>
        <v>12200</v>
      </c>
      <c r="T31" s="48">
        <f>SUM(S31/R31*100)</f>
        <v>47.92018539612711</v>
      </c>
      <c r="U31" s="48">
        <f>SUM(U19+U10)</f>
        <v>6045</v>
      </c>
      <c r="V31" s="74">
        <f>SUM(V19+V10)</f>
        <v>5828</v>
      </c>
      <c r="W31" s="37">
        <f>SUM(W19+W10)</f>
        <v>2250</v>
      </c>
      <c r="X31" s="48">
        <f>SUM(W31/V31*100)</f>
        <v>38.60672614962251</v>
      </c>
      <c r="Y31" s="48">
        <f>SUM(Y19+Y10)</f>
        <v>25623.7</v>
      </c>
      <c r="Z31" s="37">
        <f>SUM(Z19+Z10)</f>
        <v>26920</v>
      </c>
      <c r="AA31" s="75">
        <f>SUM(AA19+AA10)</f>
        <v>15825</v>
      </c>
      <c r="AB31" s="96">
        <f>SUM(AA31/Z31*100)</f>
        <v>58.7852897473997</v>
      </c>
      <c r="AC31" s="136">
        <f>SUM(AC19+AC10)</f>
        <v>8900</v>
      </c>
      <c r="AD31" s="74">
        <f>SUM(AD19+AD10)</f>
        <v>9536</v>
      </c>
      <c r="AE31" s="37">
        <f>SUM(AE19+AE10)</f>
        <v>5990</v>
      </c>
      <c r="AF31" s="58">
        <f>SUM(AE31/AD31*100)</f>
        <v>62.81459731543624</v>
      </c>
    </row>
    <row r="32" spans="1:32" ht="17.25" customHeight="1" thickBot="1">
      <c r="A32" s="246" t="s">
        <v>101</v>
      </c>
      <c r="B32" s="247">
        <v>33438</v>
      </c>
      <c r="C32" s="247">
        <v>33438</v>
      </c>
      <c r="D32" s="248">
        <v>33610</v>
      </c>
      <c r="E32" s="249">
        <v>33610</v>
      </c>
      <c r="F32" s="188">
        <v>8403</v>
      </c>
      <c r="G32" s="188">
        <f>SUM(G34+G38)</f>
        <v>10120.5</v>
      </c>
      <c r="H32" s="193">
        <f t="shared" si="0"/>
        <v>120.43912888254195</v>
      </c>
      <c r="I32" s="130">
        <v>16680</v>
      </c>
      <c r="J32" s="121">
        <v>16680</v>
      </c>
      <c r="K32" s="128">
        <v>50792</v>
      </c>
      <c r="L32" s="42">
        <f>SUM(K32/J32*100)</f>
        <v>304.5083932853717</v>
      </c>
      <c r="M32" s="128">
        <v>612</v>
      </c>
      <c r="N32" s="120">
        <v>612</v>
      </c>
      <c r="O32" s="128">
        <v>15779</v>
      </c>
      <c r="P32" s="130"/>
      <c r="Q32" s="128">
        <v>7371</v>
      </c>
      <c r="R32" s="120">
        <v>7371</v>
      </c>
      <c r="S32" s="128">
        <v>11270</v>
      </c>
      <c r="T32" s="42">
        <f>SUM(S32/R32*100)</f>
        <v>152.89648622981957</v>
      </c>
      <c r="U32" s="128">
        <v>2941</v>
      </c>
      <c r="V32" s="120">
        <v>2941</v>
      </c>
      <c r="W32" s="130">
        <v>4290</v>
      </c>
      <c r="X32" s="42">
        <f>SUM(W32/V32*100)</f>
        <v>145.86875212512751</v>
      </c>
      <c r="Y32" s="128">
        <v>2774</v>
      </c>
      <c r="Z32" s="120">
        <v>2774</v>
      </c>
      <c r="AA32" s="130">
        <v>8630</v>
      </c>
      <c r="AB32" s="76">
        <f>SUM(AA32/Z32*100)</f>
        <v>311.10310021629414</v>
      </c>
      <c r="AC32" s="128">
        <v>2790</v>
      </c>
      <c r="AD32" s="120">
        <v>2790</v>
      </c>
      <c r="AE32" s="130">
        <v>2283</v>
      </c>
      <c r="AF32" s="132">
        <f>SUM(AE32/AD32*100)</f>
        <v>81.82795698924731</v>
      </c>
    </row>
    <row r="33" spans="1:32" ht="15.75" customHeight="1" thickBot="1">
      <c r="A33" s="246" t="s">
        <v>19</v>
      </c>
      <c r="B33" s="247"/>
      <c r="C33" s="247"/>
      <c r="D33" s="248"/>
      <c r="E33" s="249"/>
      <c r="F33" s="188"/>
      <c r="G33" s="250"/>
      <c r="H33" s="193"/>
      <c r="I33" s="210"/>
      <c r="J33" s="121"/>
      <c r="K33" s="211"/>
      <c r="L33" s="42"/>
      <c r="M33" s="212"/>
      <c r="N33" s="120"/>
      <c r="O33" s="211"/>
      <c r="P33" s="130"/>
      <c r="Q33" s="212"/>
      <c r="R33" s="120"/>
      <c r="S33" s="211"/>
      <c r="T33" s="42"/>
      <c r="U33" s="212"/>
      <c r="V33" s="120"/>
      <c r="W33" s="76"/>
      <c r="X33" s="42"/>
      <c r="Y33" s="212"/>
      <c r="Z33" s="120"/>
      <c r="AA33" s="76"/>
      <c r="AB33" s="76"/>
      <c r="AC33" s="212"/>
      <c r="AD33" s="120"/>
      <c r="AE33" s="76"/>
      <c r="AF33" s="132"/>
    </row>
    <row r="34" spans="1:32" ht="18" customHeight="1" thickBot="1">
      <c r="A34" s="246" t="s">
        <v>106</v>
      </c>
      <c r="B34" s="247">
        <f>SUM(B35:B36)</f>
        <v>33438</v>
      </c>
      <c r="C34" s="257">
        <f>SUM(C35:C36)</f>
        <v>33438</v>
      </c>
      <c r="D34" s="248"/>
      <c r="E34" s="249"/>
      <c r="F34" s="188"/>
      <c r="G34" s="250">
        <v>4500</v>
      </c>
      <c r="H34" s="193"/>
      <c r="I34" s="210"/>
      <c r="J34" s="121"/>
      <c r="K34" s="211"/>
      <c r="L34" s="42"/>
      <c r="M34" s="212"/>
      <c r="N34" s="120"/>
      <c r="O34" s="211"/>
      <c r="P34" s="130"/>
      <c r="Q34" s="212"/>
      <c r="R34" s="120"/>
      <c r="S34" s="211"/>
      <c r="T34" s="42"/>
      <c r="U34" s="212"/>
      <c r="V34" s="120"/>
      <c r="W34" s="76"/>
      <c r="X34" s="42"/>
      <c r="Y34" s="212"/>
      <c r="Z34" s="120"/>
      <c r="AA34" s="76"/>
      <c r="AB34" s="76"/>
      <c r="AC34" s="212"/>
      <c r="AD34" s="120"/>
      <c r="AE34" s="76"/>
      <c r="AF34" s="132"/>
    </row>
    <row r="35" spans="1:32" ht="15.75" thickBot="1">
      <c r="A35" s="288" t="s">
        <v>99</v>
      </c>
      <c r="B35" s="258">
        <f>SUM(B32-B36)</f>
        <v>15549.8</v>
      </c>
      <c r="C35" s="259">
        <v>15549.8</v>
      </c>
      <c r="D35" s="98"/>
      <c r="E35" s="101"/>
      <c r="F35" s="251"/>
      <c r="G35" s="252">
        <v>4500</v>
      </c>
      <c r="H35" s="193"/>
      <c r="I35" s="210"/>
      <c r="J35" s="121"/>
      <c r="K35" s="211"/>
      <c r="L35" s="42"/>
      <c r="M35" s="212"/>
      <c r="N35" s="120"/>
      <c r="O35" s="211"/>
      <c r="P35" s="130"/>
      <c r="Q35" s="212"/>
      <c r="R35" s="120"/>
      <c r="S35" s="211"/>
      <c r="T35" s="42"/>
      <c r="U35" s="212"/>
      <c r="V35" s="120"/>
      <c r="W35" s="76"/>
      <c r="X35" s="42"/>
      <c r="Y35" s="212"/>
      <c r="Z35" s="120"/>
      <c r="AA35" s="76"/>
      <c r="AB35" s="76"/>
      <c r="AC35" s="212"/>
      <c r="AD35" s="120"/>
      <c r="AE35" s="76"/>
      <c r="AF35" s="132"/>
    </row>
    <row r="36" spans="1:32" ht="15.75" thickBot="1">
      <c r="A36" s="288" t="s">
        <v>100</v>
      </c>
      <c r="B36" s="258">
        <v>17888.2</v>
      </c>
      <c r="C36" s="258">
        <v>17888.2</v>
      </c>
      <c r="D36" s="98"/>
      <c r="E36" s="101"/>
      <c r="F36" s="251"/>
      <c r="G36" s="252"/>
      <c r="H36" s="193"/>
      <c r="I36" s="210"/>
      <c r="J36" s="121"/>
      <c r="K36" s="211"/>
      <c r="L36" s="42"/>
      <c r="M36" s="212"/>
      <c r="N36" s="120"/>
      <c r="O36" s="211"/>
      <c r="P36" s="130"/>
      <c r="Q36" s="212"/>
      <c r="R36" s="120"/>
      <c r="S36" s="211"/>
      <c r="T36" s="42"/>
      <c r="U36" s="212"/>
      <c r="V36" s="120"/>
      <c r="W36" s="76"/>
      <c r="X36" s="42"/>
      <c r="Y36" s="212"/>
      <c r="Z36" s="120"/>
      <c r="AA36" s="76"/>
      <c r="AB36" s="76"/>
      <c r="AC36" s="212"/>
      <c r="AD36" s="120"/>
      <c r="AE36" s="76"/>
      <c r="AF36" s="132"/>
    </row>
    <row r="37" spans="1:32" s="36" customFormat="1" ht="14.25" customHeight="1" thickBot="1">
      <c r="A37" s="246" t="s">
        <v>102</v>
      </c>
      <c r="B37" s="249"/>
      <c r="C37" s="249"/>
      <c r="D37" s="248"/>
      <c r="E37" s="249"/>
      <c r="F37" s="188"/>
      <c r="G37" s="250"/>
      <c r="H37" s="193"/>
      <c r="I37" s="213"/>
      <c r="J37" s="34"/>
      <c r="K37" s="211"/>
      <c r="L37" s="30"/>
      <c r="M37" s="212"/>
      <c r="N37" s="120"/>
      <c r="O37" s="211"/>
      <c r="P37" s="32"/>
      <c r="Q37" s="212"/>
      <c r="R37" s="120"/>
      <c r="S37" s="211"/>
      <c r="T37" s="30"/>
      <c r="U37" s="212"/>
      <c r="V37" s="120"/>
      <c r="W37" s="214"/>
      <c r="X37" s="30"/>
      <c r="Y37" s="212"/>
      <c r="Z37" s="120"/>
      <c r="AA37" s="214"/>
      <c r="AB37" s="214"/>
      <c r="AC37" s="212"/>
      <c r="AD37" s="120"/>
      <c r="AE37" s="214"/>
      <c r="AF37" s="215"/>
    </row>
    <row r="38" spans="1:32" s="219" customFormat="1" ht="15.75" customHeight="1" thickBot="1">
      <c r="A38" s="246" t="s">
        <v>103</v>
      </c>
      <c r="B38" s="249"/>
      <c r="C38" s="249"/>
      <c r="D38" s="248">
        <v>33610</v>
      </c>
      <c r="E38" s="249">
        <v>33610</v>
      </c>
      <c r="F38" s="188">
        <v>8403</v>
      </c>
      <c r="G38" s="250">
        <f>SUM(G39:G40)</f>
        <v>5620.5</v>
      </c>
      <c r="H38" s="193">
        <f t="shared" si="0"/>
        <v>66.88682613352374</v>
      </c>
      <c r="I38" s="210"/>
      <c r="J38" s="121"/>
      <c r="K38" s="217"/>
      <c r="L38" s="42"/>
      <c r="M38" s="218"/>
      <c r="N38" s="216"/>
      <c r="O38" s="217"/>
      <c r="P38" s="130"/>
      <c r="Q38" s="218"/>
      <c r="R38" s="216"/>
      <c r="S38" s="217"/>
      <c r="T38" s="42"/>
      <c r="U38" s="218"/>
      <c r="V38" s="216"/>
      <c r="W38" s="76"/>
      <c r="X38" s="42"/>
      <c r="Y38" s="218"/>
      <c r="Z38" s="216"/>
      <c r="AA38" s="76"/>
      <c r="AB38" s="76"/>
      <c r="AC38" s="218"/>
      <c r="AD38" s="216"/>
      <c r="AE38" s="76"/>
      <c r="AF38" s="132"/>
    </row>
    <row r="39" spans="1:32" s="219" customFormat="1" ht="16.5" customHeight="1" thickBot="1">
      <c r="A39" s="288" t="s">
        <v>104</v>
      </c>
      <c r="B39" s="101"/>
      <c r="C39" s="101"/>
      <c r="D39" s="98">
        <v>32570</v>
      </c>
      <c r="E39" s="101">
        <v>32570</v>
      </c>
      <c r="F39" s="251">
        <v>8143</v>
      </c>
      <c r="G39" s="252">
        <v>5428</v>
      </c>
      <c r="H39" s="193">
        <f t="shared" si="0"/>
        <v>66.65847967579516</v>
      </c>
      <c r="I39" s="210"/>
      <c r="J39" s="121"/>
      <c r="K39" s="217"/>
      <c r="L39" s="42"/>
      <c r="M39" s="218"/>
      <c r="N39" s="216"/>
      <c r="O39" s="217"/>
      <c r="P39" s="130"/>
      <c r="Q39" s="218"/>
      <c r="R39" s="216"/>
      <c r="S39" s="217"/>
      <c r="T39" s="42"/>
      <c r="U39" s="218"/>
      <c r="V39" s="216"/>
      <c r="W39" s="76"/>
      <c r="X39" s="42"/>
      <c r="Y39" s="218"/>
      <c r="Z39" s="216"/>
      <c r="AA39" s="76"/>
      <c r="AB39" s="76"/>
      <c r="AC39" s="218"/>
      <c r="AD39" s="216"/>
      <c r="AE39" s="76"/>
      <c r="AF39" s="132"/>
    </row>
    <row r="40" spans="1:32" s="219" customFormat="1" ht="19.5" customHeight="1" thickBot="1">
      <c r="A40" s="288" t="s">
        <v>105</v>
      </c>
      <c r="B40" s="101"/>
      <c r="C40" s="101"/>
      <c r="D40" s="98">
        <v>1040</v>
      </c>
      <c r="E40" s="101">
        <v>1040</v>
      </c>
      <c r="F40" s="251">
        <v>260</v>
      </c>
      <c r="G40" s="252">
        <v>192.5</v>
      </c>
      <c r="H40" s="188">
        <f t="shared" si="0"/>
        <v>74.03846153846155</v>
      </c>
      <c r="I40" s="210"/>
      <c r="J40" s="121"/>
      <c r="K40" s="217"/>
      <c r="L40" s="42"/>
      <c r="M40" s="218"/>
      <c r="N40" s="216"/>
      <c r="O40" s="217"/>
      <c r="P40" s="130"/>
      <c r="Q40" s="218"/>
      <c r="R40" s="216"/>
      <c r="S40" s="217"/>
      <c r="T40" s="42"/>
      <c r="U40" s="218"/>
      <c r="V40" s="216"/>
      <c r="W40" s="76"/>
      <c r="X40" s="42"/>
      <c r="Y40" s="218"/>
      <c r="Z40" s="216"/>
      <c r="AA40" s="76"/>
      <c r="AB40" s="76"/>
      <c r="AC40" s="218"/>
      <c r="AD40" s="216"/>
      <c r="AE40" s="76"/>
      <c r="AF40" s="132"/>
    </row>
    <row r="41" spans="1:32" ht="14.25" customHeight="1">
      <c r="A41" s="97" t="s">
        <v>51</v>
      </c>
      <c r="B41" s="101"/>
      <c r="C41" s="101"/>
      <c r="D41" s="98"/>
      <c r="E41" s="101"/>
      <c r="F41" s="188"/>
      <c r="G41" s="253"/>
      <c r="H41" s="188"/>
      <c r="I41" s="68"/>
      <c r="J41" s="71"/>
      <c r="K41" s="134"/>
      <c r="L41" s="42"/>
      <c r="M41" s="124"/>
      <c r="N41" s="123"/>
      <c r="O41" s="134"/>
      <c r="P41" s="130"/>
      <c r="Q41" s="124"/>
      <c r="R41" s="123"/>
      <c r="S41" s="134"/>
      <c r="T41" s="42"/>
      <c r="U41" s="124"/>
      <c r="V41" s="123"/>
      <c r="W41" s="69"/>
      <c r="X41" s="42"/>
      <c r="Y41" s="124"/>
      <c r="Z41" s="123"/>
      <c r="AA41" s="69"/>
      <c r="AB41" s="130"/>
      <c r="AC41" s="124"/>
      <c r="AD41" s="123"/>
      <c r="AE41" s="69"/>
      <c r="AF41" s="132"/>
    </row>
    <row r="42" spans="1:32" ht="15.75" customHeight="1" thickBot="1">
      <c r="A42" s="99" t="s">
        <v>52</v>
      </c>
      <c r="B42" s="102">
        <v>5834</v>
      </c>
      <c r="C42" s="102">
        <v>8703</v>
      </c>
      <c r="D42" s="100">
        <v>0</v>
      </c>
      <c r="E42" s="102">
        <v>0</v>
      </c>
      <c r="F42" s="200">
        <v>0</v>
      </c>
      <c r="G42" s="254"/>
      <c r="H42" s="200"/>
      <c r="I42" s="49">
        <v>0</v>
      </c>
      <c r="J42" s="126">
        <v>789</v>
      </c>
      <c r="K42" s="135">
        <v>0</v>
      </c>
      <c r="L42" s="45"/>
      <c r="M42" s="127"/>
      <c r="N42" s="125"/>
      <c r="O42" s="135"/>
      <c r="P42" s="40"/>
      <c r="Q42" s="127">
        <v>400</v>
      </c>
      <c r="R42" s="125">
        <v>400</v>
      </c>
      <c r="S42" s="135"/>
      <c r="T42" s="45"/>
      <c r="U42" s="127"/>
      <c r="V42" s="125"/>
      <c r="W42" s="131"/>
      <c r="X42" s="45"/>
      <c r="Y42" s="127">
        <v>5434</v>
      </c>
      <c r="Z42" s="125">
        <v>6138</v>
      </c>
      <c r="AA42" s="131"/>
      <c r="AB42" s="40"/>
      <c r="AC42" s="127"/>
      <c r="AD42" s="125"/>
      <c r="AE42" s="131"/>
      <c r="AF42" s="133"/>
    </row>
    <row r="43" spans="1:32" s="103" customFormat="1" ht="15.75" thickBot="1">
      <c r="A43" s="289" t="s">
        <v>49</v>
      </c>
      <c r="B43" s="290">
        <f>SUM(B31+B32+B42)</f>
        <v>334043.1490511275</v>
      </c>
      <c r="C43" s="291">
        <f>SUM(C31+C32+C42)</f>
        <v>366368</v>
      </c>
      <c r="D43" s="255">
        <f>SUM(D31:D32)</f>
        <v>217980</v>
      </c>
      <c r="E43" s="256">
        <f>SUM(E31:E32)</f>
        <v>271540</v>
      </c>
      <c r="F43" s="200">
        <f>SUM(F31+F32+F42)</f>
        <v>56366</v>
      </c>
      <c r="G43" s="200">
        <f>SUM(G31+G32+G42)</f>
        <v>45083.5</v>
      </c>
      <c r="H43" s="185">
        <f t="shared" si="0"/>
        <v>79.98350069190647</v>
      </c>
      <c r="I43" s="129">
        <f>SUM(I31:I42)</f>
        <v>190180</v>
      </c>
      <c r="J43" s="122">
        <f>SUM(J31:J42)</f>
        <v>187712</v>
      </c>
      <c r="K43" s="129">
        <f>SUM(K31:K32)</f>
        <v>202902</v>
      </c>
      <c r="L43" s="45">
        <f>SUM(K43/J43*100)</f>
        <v>108.09218377088305</v>
      </c>
      <c r="M43" s="129">
        <f>SUM(M31:M42)</f>
        <v>66922</v>
      </c>
      <c r="N43" s="122">
        <f>SUM(N31:N42)</f>
        <v>68876</v>
      </c>
      <c r="O43" s="129">
        <f>SUM(O31:O32)</f>
        <v>55769</v>
      </c>
      <c r="P43" s="40">
        <f>SUM(O43/N43*100)</f>
        <v>80.97014925373134</v>
      </c>
      <c r="Q43" s="129">
        <f>SUM(Q31:Q42)</f>
        <v>30995.2</v>
      </c>
      <c r="R43" s="122">
        <f>SUM(R31:R42)</f>
        <v>33230</v>
      </c>
      <c r="S43" s="129">
        <f>SUM(S31:S32)</f>
        <v>23470</v>
      </c>
      <c r="T43" s="45">
        <f>SUM(S43/R43*100)</f>
        <v>70.62894974420703</v>
      </c>
      <c r="U43" s="129">
        <f>SUM(U31:U42)</f>
        <v>8986</v>
      </c>
      <c r="V43" s="122">
        <f>SUM(V31:V42)</f>
        <v>8769</v>
      </c>
      <c r="W43" s="129">
        <f>SUM(W31:W32)</f>
        <v>6540</v>
      </c>
      <c r="X43" s="45">
        <f>SUM(W43/V43*100)</f>
        <v>74.580910023948</v>
      </c>
      <c r="Y43" s="129">
        <f>SUM(Y31:Y42)</f>
        <v>33831.7</v>
      </c>
      <c r="Z43" s="122">
        <f>SUM(Z31:Z42)</f>
        <v>35832</v>
      </c>
      <c r="AA43" s="129">
        <f>SUM(AA31:AA32)</f>
        <v>24455</v>
      </c>
      <c r="AB43" s="44">
        <f>SUM(AA43/Z43*100)</f>
        <v>68.24905112748382</v>
      </c>
      <c r="AC43" s="129">
        <f>SUM(AC31:AC42)</f>
        <v>11690</v>
      </c>
      <c r="AD43" s="122">
        <f>SUM(AD31:AD42)</f>
        <v>12326</v>
      </c>
      <c r="AE43" s="129">
        <f>SUM(AE31:AE32)</f>
        <v>8273</v>
      </c>
      <c r="AF43" s="133">
        <f>SUM(AE43/AD43*100)</f>
        <v>67.11828654875872</v>
      </c>
    </row>
    <row r="44" spans="1:8" ht="15">
      <c r="A44" s="97" t="s">
        <v>107</v>
      </c>
      <c r="B44" s="101"/>
      <c r="C44" s="98"/>
      <c r="D44" s="101"/>
      <c r="E44" s="98"/>
      <c r="F44" s="101"/>
      <c r="G44" s="98"/>
      <c r="H44" s="188"/>
    </row>
    <row r="45" spans="1:8" ht="15.75" thickBot="1">
      <c r="A45" s="99" t="s">
        <v>100</v>
      </c>
      <c r="B45" s="102"/>
      <c r="C45" s="100"/>
      <c r="D45" s="102"/>
      <c r="E45" s="100">
        <v>29575</v>
      </c>
      <c r="F45" s="102">
        <v>7394</v>
      </c>
      <c r="G45" s="100">
        <v>5103</v>
      </c>
      <c r="H45" s="200">
        <f t="shared" si="0"/>
        <v>69.0154179064106</v>
      </c>
    </row>
    <row r="47" ht="12.75">
      <c r="AD47" t="s">
        <v>50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</cp:lastModifiedBy>
  <cp:lastPrinted>2009-11-23T09:15:05Z</cp:lastPrinted>
  <dcterms:created xsi:type="dcterms:W3CDTF">1996-10-08T23:32:33Z</dcterms:created>
  <dcterms:modified xsi:type="dcterms:W3CDTF">2009-12-01T13:58:41Z</dcterms:modified>
  <cp:category/>
  <cp:version/>
  <cp:contentType/>
  <cp:contentStatus/>
</cp:coreProperties>
</file>